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Rekapitulace stavby" sheetId="1" r:id="rId1"/>
    <sheet name="2021-01 - Oprava plochých..." sheetId="2" r:id="rId2"/>
    <sheet name="Seznam figur" sheetId="3" r:id="rId3"/>
  </sheets>
  <definedNames>
    <definedName name="_xlnm._FilterDatabase" localSheetId="1" hidden="1">'2021-01 - Oprava plochých...'!$C$125:$L$431</definedName>
    <definedName name="_xlnm.Print_Titles" localSheetId="1">'2021-01 - Oprava plochých...'!$125:$125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'2021-01 - Oprava plochých...'!$C$4:$K$76,'2021-01 - Oprava plochých...'!$C$82:$K$109,'2021-01 - Oprava plochých...'!$C$115:$K$431</definedName>
    <definedName name="_xlnm.Print_Area" localSheetId="0">'Rekapitulace stavby'!$D$4:$AO$76,'Rekapitulace stavby'!$C$82:$AQ$96</definedName>
    <definedName name="_xlnm.Print_Area" localSheetId="2">'Seznam figur'!$C$4:$G$284</definedName>
  </definedNames>
  <calcPr calcId="144525"/>
</workbook>
</file>

<file path=xl/calcChain.xml><?xml version="1.0" encoding="utf-8"?>
<calcChain xmlns="http://schemas.openxmlformats.org/spreadsheetml/2006/main">
  <c r="D7" i="3" l="1"/>
  <c r="K37" i="2"/>
  <c r="K36" i="2"/>
  <c r="BA95" i="1" s="1"/>
  <c r="K35" i="2"/>
  <c r="AZ95" i="1"/>
  <c r="BI431" i="2"/>
  <c r="BH431" i="2"/>
  <c r="BG431" i="2"/>
  <c r="BF431" i="2"/>
  <c r="X431" i="2"/>
  <c r="X430" i="2" s="1"/>
  <c r="V431" i="2"/>
  <c r="V430" i="2" s="1"/>
  <c r="T431" i="2"/>
  <c r="T430" i="2" s="1"/>
  <c r="P431" i="2"/>
  <c r="BI429" i="2"/>
  <c r="BH429" i="2"/>
  <c r="BG429" i="2"/>
  <c r="BF429" i="2"/>
  <c r="X429" i="2"/>
  <c r="X428" i="2"/>
  <c r="X427" i="2" s="1"/>
  <c r="V429" i="2"/>
  <c r="V428" i="2" s="1"/>
  <c r="V427" i="2" s="1"/>
  <c r="T429" i="2"/>
  <c r="T428" i="2" s="1"/>
  <c r="P429" i="2"/>
  <c r="BI426" i="2"/>
  <c r="BH426" i="2"/>
  <c r="BG426" i="2"/>
  <c r="BF426" i="2"/>
  <c r="X426" i="2"/>
  <c r="V426" i="2"/>
  <c r="T426" i="2"/>
  <c r="P426" i="2"/>
  <c r="BI425" i="2"/>
  <c r="BH425" i="2"/>
  <c r="BG425" i="2"/>
  <c r="BF425" i="2"/>
  <c r="X425" i="2"/>
  <c r="V425" i="2"/>
  <c r="T425" i="2"/>
  <c r="P425" i="2"/>
  <c r="BI424" i="2"/>
  <c r="BH424" i="2"/>
  <c r="BG424" i="2"/>
  <c r="BF424" i="2"/>
  <c r="X424" i="2"/>
  <c r="V424" i="2"/>
  <c r="T424" i="2"/>
  <c r="P424" i="2"/>
  <c r="BI420" i="2"/>
  <c r="BH420" i="2"/>
  <c r="BG420" i="2"/>
  <c r="BF420" i="2"/>
  <c r="X420" i="2"/>
  <c r="V420" i="2"/>
  <c r="T420" i="2"/>
  <c r="P420" i="2"/>
  <c r="BI418" i="2"/>
  <c r="BH418" i="2"/>
  <c r="BG418" i="2"/>
  <c r="BF418" i="2"/>
  <c r="X418" i="2"/>
  <c r="V418" i="2"/>
  <c r="T418" i="2"/>
  <c r="P418" i="2"/>
  <c r="BI414" i="2"/>
  <c r="BH414" i="2"/>
  <c r="BG414" i="2"/>
  <c r="BF414" i="2"/>
  <c r="X414" i="2"/>
  <c r="V414" i="2"/>
  <c r="T414" i="2"/>
  <c r="P414" i="2"/>
  <c r="BI410" i="2"/>
  <c r="BH410" i="2"/>
  <c r="BG410" i="2"/>
  <c r="BF410" i="2"/>
  <c r="X410" i="2"/>
  <c r="V410" i="2"/>
  <c r="T410" i="2"/>
  <c r="P410" i="2"/>
  <c r="BI407" i="2"/>
  <c r="BH407" i="2"/>
  <c r="BG407" i="2"/>
  <c r="BF407" i="2"/>
  <c r="X407" i="2"/>
  <c r="V407" i="2"/>
  <c r="T407" i="2"/>
  <c r="P407" i="2"/>
  <c r="BI403" i="2"/>
  <c r="BH403" i="2"/>
  <c r="BG403" i="2"/>
  <c r="BF403" i="2"/>
  <c r="X403" i="2"/>
  <c r="V403" i="2"/>
  <c r="T403" i="2"/>
  <c r="P403" i="2"/>
  <c r="BI401" i="2"/>
  <c r="BH401" i="2"/>
  <c r="BG401" i="2"/>
  <c r="BF401" i="2"/>
  <c r="X401" i="2"/>
  <c r="V401" i="2"/>
  <c r="T401" i="2"/>
  <c r="P401" i="2"/>
  <c r="BI397" i="2"/>
  <c r="BH397" i="2"/>
  <c r="BG397" i="2"/>
  <c r="BF397" i="2"/>
  <c r="X397" i="2"/>
  <c r="V397" i="2"/>
  <c r="T397" i="2"/>
  <c r="P397" i="2"/>
  <c r="BI394" i="2"/>
  <c r="BH394" i="2"/>
  <c r="BG394" i="2"/>
  <c r="BF394" i="2"/>
  <c r="X394" i="2"/>
  <c r="V394" i="2"/>
  <c r="T394" i="2"/>
  <c r="P394" i="2"/>
  <c r="BI388" i="2"/>
  <c r="BH388" i="2"/>
  <c r="BG388" i="2"/>
  <c r="BF388" i="2"/>
  <c r="X388" i="2"/>
  <c r="V388" i="2"/>
  <c r="T388" i="2"/>
  <c r="P388" i="2"/>
  <c r="BI386" i="2"/>
  <c r="BH386" i="2"/>
  <c r="BG386" i="2"/>
  <c r="BF386" i="2"/>
  <c r="X386" i="2"/>
  <c r="X385" i="2"/>
  <c r="V386" i="2"/>
  <c r="V385" i="2" s="1"/>
  <c r="T386" i="2"/>
  <c r="T385" i="2"/>
  <c r="P386" i="2"/>
  <c r="BI384" i="2"/>
  <c r="BH384" i="2"/>
  <c r="BG384" i="2"/>
  <c r="BF384" i="2"/>
  <c r="X384" i="2"/>
  <c r="V384" i="2"/>
  <c r="T384" i="2"/>
  <c r="P384" i="2"/>
  <c r="BI381" i="2"/>
  <c r="BH381" i="2"/>
  <c r="BG381" i="2"/>
  <c r="BF381" i="2"/>
  <c r="X381" i="2"/>
  <c r="V381" i="2"/>
  <c r="T381" i="2"/>
  <c r="P381" i="2"/>
  <c r="BI378" i="2"/>
  <c r="BH378" i="2"/>
  <c r="BG378" i="2"/>
  <c r="BF378" i="2"/>
  <c r="X378" i="2"/>
  <c r="V378" i="2"/>
  <c r="T378" i="2"/>
  <c r="P378" i="2"/>
  <c r="BI375" i="2"/>
  <c r="BH375" i="2"/>
  <c r="BG375" i="2"/>
  <c r="BF375" i="2"/>
  <c r="X375" i="2"/>
  <c r="V375" i="2"/>
  <c r="T375" i="2"/>
  <c r="P375" i="2"/>
  <c r="BI372" i="2"/>
  <c r="BH372" i="2"/>
  <c r="BG372" i="2"/>
  <c r="BF372" i="2"/>
  <c r="X372" i="2"/>
  <c r="V372" i="2"/>
  <c r="T372" i="2"/>
  <c r="P372" i="2"/>
  <c r="BI369" i="2"/>
  <c r="BH369" i="2"/>
  <c r="BG369" i="2"/>
  <c r="BF369" i="2"/>
  <c r="X369" i="2"/>
  <c r="V369" i="2"/>
  <c r="T369" i="2"/>
  <c r="P369" i="2"/>
  <c r="BI359" i="2"/>
  <c r="BH359" i="2"/>
  <c r="BG359" i="2"/>
  <c r="BF359" i="2"/>
  <c r="X359" i="2"/>
  <c r="V359" i="2"/>
  <c r="T359" i="2"/>
  <c r="P359" i="2"/>
  <c r="BI347" i="2"/>
  <c r="BH347" i="2"/>
  <c r="BG347" i="2"/>
  <c r="BF347" i="2"/>
  <c r="X347" i="2"/>
  <c r="V347" i="2"/>
  <c r="T347" i="2"/>
  <c r="P347" i="2"/>
  <c r="BI334" i="2"/>
  <c r="BH334" i="2"/>
  <c r="BG334" i="2"/>
  <c r="BF334" i="2"/>
  <c r="X334" i="2"/>
  <c r="V334" i="2"/>
  <c r="T334" i="2"/>
  <c r="P334" i="2"/>
  <c r="BI332" i="2"/>
  <c r="BH332" i="2"/>
  <c r="BG332" i="2"/>
  <c r="BF332" i="2"/>
  <c r="X332" i="2"/>
  <c r="V332" i="2"/>
  <c r="T332" i="2"/>
  <c r="P332" i="2"/>
  <c r="BI324" i="2"/>
  <c r="BH324" i="2"/>
  <c r="BG324" i="2"/>
  <c r="BF324" i="2"/>
  <c r="X324" i="2"/>
  <c r="V324" i="2"/>
  <c r="T324" i="2"/>
  <c r="P324" i="2"/>
  <c r="BI314" i="2"/>
  <c r="BH314" i="2"/>
  <c r="BG314" i="2"/>
  <c r="BF314" i="2"/>
  <c r="X314" i="2"/>
  <c r="V314" i="2"/>
  <c r="T314" i="2"/>
  <c r="P314" i="2"/>
  <c r="BI304" i="2"/>
  <c r="BH304" i="2"/>
  <c r="BG304" i="2"/>
  <c r="BF304" i="2"/>
  <c r="X304" i="2"/>
  <c r="V304" i="2"/>
  <c r="T304" i="2"/>
  <c r="P304" i="2"/>
  <c r="BI297" i="2"/>
  <c r="BH297" i="2"/>
  <c r="BG297" i="2"/>
  <c r="BF297" i="2"/>
  <c r="X297" i="2"/>
  <c r="V297" i="2"/>
  <c r="T297" i="2"/>
  <c r="P297" i="2"/>
  <c r="BI294" i="2"/>
  <c r="BH294" i="2"/>
  <c r="BG294" i="2"/>
  <c r="BF294" i="2"/>
  <c r="X294" i="2"/>
  <c r="V294" i="2"/>
  <c r="T294" i="2"/>
  <c r="P294" i="2"/>
  <c r="BI289" i="2"/>
  <c r="BH289" i="2"/>
  <c r="BG289" i="2"/>
  <c r="BF289" i="2"/>
  <c r="X289" i="2"/>
  <c r="V289" i="2"/>
  <c r="T289" i="2"/>
  <c r="P289" i="2"/>
  <c r="BI286" i="2"/>
  <c r="BH286" i="2"/>
  <c r="BG286" i="2"/>
  <c r="BF286" i="2"/>
  <c r="X286" i="2"/>
  <c r="V286" i="2"/>
  <c r="T286" i="2"/>
  <c r="P286" i="2"/>
  <c r="BI281" i="2"/>
  <c r="BH281" i="2"/>
  <c r="BG281" i="2"/>
  <c r="BF281" i="2"/>
  <c r="X281" i="2"/>
  <c r="V281" i="2"/>
  <c r="T281" i="2"/>
  <c r="P281" i="2"/>
  <c r="BI275" i="2"/>
  <c r="BH275" i="2"/>
  <c r="BG275" i="2"/>
  <c r="BF275" i="2"/>
  <c r="X275" i="2"/>
  <c r="V275" i="2"/>
  <c r="T275" i="2"/>
  <c r="P275" i="2"/>
  <c r="BI269" i="2"/>
  <c r="BH269" i="2"/>
  <c r="BG269" i="2"/>
  <c r="BF269" i="2"/>
  <c r="X269" i="2"/>
  <c r="V269" i="2"/>
  <c r="T269" i="2"/>
  <c r="P269" i="2"/>
  <c r="BI265" i="2"/>
  <c r="BH265" i="2"/>
  <c r="BG265" i="2"/>
  <c r="BF265" i="2"/>
  <c r="X265" i="2"/>
  <c r="V265" i="2"/>
  <c r="T265" i="2"/>
  <c r="P265" i="2"/>
  <c r="BI261" i="2"/>
  <c r="BH261" i="2"/>
  <c r="BG261" i="2"/>
  <c r="BF261" i="2"/>
  <c r="X261" i="2"/>
  <c r="V261" i="2"/>
  <c r="T261" i="2"/>
  <c r="P261" i="2"/>
  <c r="BI257" i="2"/>
  <c r="BH257" i="2"/>
  <c r="BG257" i="2"/>
  <c r="BF257" i="2"/>
  <c r="X257" i="2"/>
  <c r="V257" i="2"/>
  <c r="T257" i="2"/>
  <c r="P257" i="2"/>
  <c r="BI253" i="2"/>
  <c r="BH253" i="2"/>
  <c r="BG253" i="2"/>
  <c r="BF253" i="2"/>
  <c r="X253" i="2"/>
  <c r="V253" i="2"/>
  <c r="T253" i="2"/>
  <c r="P253" i="2"/>
  <c r="BI249" i="2"/>
  <c r="BH249" i="2"/>
  <c r="BG249" i="2"/>
  <c r="BF249" i="2"/>
  <c r="X249" i="2"/>
  <c r="V249" i="2"/>
  <c r="T249" i="2"/>
  <c r="P249" i="2"/>
  <c r="BI242" i="2"/>
  <c r="BH242" i="2"/>
  <c r="BG242" i="2"/>
  <c r="BF242" i="2"/>
  <c r="X242" i="2"/>
  <c r="V242" i="2"/>
  <c r="T242" i="2"/>
  <c r="P242" i="2"/>
  <c r="BI238" i="2"/>
  <c r="BH238" i="2"/>
  <c r="BG238" i="2"/>
  <c r="BF238" i="2"/>
  <c r="X238" i="2"/>
  <c r="V238" i="2"/>
  <c r="T238" i="2"/>
  <c r="P238" i="2"/>
  <c r="BI232" i="2"/>
  <c r="BH232" i="2"/>
  <c r="BG232" i="2"/>
  <c r="BF232" i="2"/>
  <c r="X232" i="2"/>
  <c r="V232" i="2"/>
  <c r="T232" i="2"/>
  <c r="P232" i="2"/>
  <c r="BI226" i="2"/>
  <c r="BH226" i="2"/>
  <c r="BG226" i="2"/>
  <c r="BF226" i="2"/>
  <c r="X226" i="2"/>
  <c r="V226" i="2"/>
  <c r="T226" i="2"/>
  <c r="P226" i="2"/>
  <c r="BI217" i="2"/>
  <c r="BH217" i="2"/>
  <c r="BG217" i="2"/>
  <c r="BF217" i="2"/>
  <c r="X217" i="2"/>
  <c r="V217" i="2"/>
  <c r="T217" i="2"/>
  <c r="P217" i="2"/>
  <c r="BI207" i="2"/>
  <c r="BH207" i="2"/>
  <c r="BG207" i="2"/>
  <c r="BF207" i="2"/>
  <c r="X207" i="2"/>
  <c r="V207" i="2"/>
  <c r="T207" i="2"/>
  <c r="P207" i="2"/>
  <c r="BI197" i="2"/>
  <c r="BH197" i="2"/>
  <c r="BG197" i="2"/>
  <c r="BF197" i="2"/>
  <c r="X197" i="2"/>
  <c r="V197" i="2"/>
  <c r="T197" i="2"/>
  <c r="P197" i="2"/>
  <c r="BI187" i="2"/>
  <c r="BH187" i="2"/>
  <c r="BG187" i="2"/>
  <c r="BF187" i="2"/>
  <c r="X187" i="2"/>
  <c r="V187" i="2"/>
  <c r="T187" i="2"/>
  <c r="P187" i="2"/>
  <c r="BI180" i="2"/>
  <c r="BH180" i="2"/>
  <c r="BG180" i="2"/>
  <c r="BF180" i="2"/>
  <c r="X180" i="2"/>
  <c r="V180" i="2"/>
  <c r="T180" i="2"/>
  <c r="P180" i="2"/>
  <c r="BI173" i="2"/>
  <c r="BH173" i="2"/>
  <c r="BG173" i="2"/>
  <c r="BF173" i="2"/>
  <c r="X173" i="2"/>
  <c r="V173" i="2"/>
  <c r="T173" i="2"/>
  <c r="P173" i="2"/>
  <c r="BI170" i="2"/>
  <c r="BH170" i="2"/>
  <c r="BG170" i="2"/>
  <c r="BF170" i="2"/>
  <c r="X170" i="2"/>
  <c r="V170" i="2"/>
  <c r="T170" i="2"/>
  <c r="P170" i="2"/>
  <c r="BI167" i="2"/>
  <c r="BH167" i="2"/>
  <c r="BG167" i="2"/>
  <c r="BF167" i="2"/>
  <c r="X167" i="2"/>
  <c r="V167" i="2"/>
  <c r="T167" i="2"/>
  <c r="P167" i="2"/>
  <c r="BI163" i="2"/>
  <c r="BH163" i="2"/>
  <c r="BG163" i="2"/>
  <c r="BF163" i="2"/>
  <c r="X163" i="2"/>
  <c r="V163" i="2"/>
  <c r="T163" i="2"/>
  <c r="P163" i="2"/>
  <c r="BI159" i="2"/>
  <c r="BH159" i="2"/>
  <c r="BG159" i="2"/>
  <c r="BF159" i="2"/>
  <c r="X159" i="2"/>
  <c r="V159" i="2"/>
  <c r="T159" i="2"/>
  <c r="P159" i="2"/>
  <c r="BI156" i="2"/>
  <c r="BH156" i="2"/>
  <c r="BG156" i="2"/>
  <c r="BF156" i="2"/>
  <c r="X156" i="2"/>
  <c r="X155" i="2"/>
  <c r="V156" i="2"/>
  <c r="V155" i="2" s="1"/>
  <c r="T156" i="2"/>
  <c r="T155" i="2"/>
  <c r="P156" i="2"/>
  <c r="BI137" i="2"/>
  <c r="BH137" i="2"/>
  <c r="BG137" i="2"/>
  <c r="BF137" i="2"/>
  <c r="X137" i="2"/>
  <c r="X136" i="2" s="1"/>
  <c r="V137" i="2"/>
  <c r="V136" i="2" s="1"/>
  <c r="V127" i="2" s="1"/>
  <c r="T137" i="2"/>
  <c r="T136" i="2" s="1"/>
  <c r="P137" i="2"/>
  <c r="BI129" i="2"/>
  <c r="BH129" i="2"/>
  <c r="BG129" i="2"/>
  <c r="BF129" i="2"/>
  <c r="X129" i="2"/>
  <c r="X128" i="2"/>
  <c r="X127" i="2" s="1"/>
  <c r="V129" i="2"/>
  <c r="V128" i="2"/>
  <c r="T129" i="2"/>
  <c r="T128" i="2" s="1"/>
  <c r="T127" i="2" s="1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90" i="2" s="1"/>
  <c r="J15" i="2"/>
  <c r="J10" i="2"/>
  <c r="J87" i="2"/>
  <c r="L90" i="1"/>
  <c r="AM90" i="1"/>
  <c r="AM89" i="1"/>
  <c r="L89" i="1"/>
  <c r="AM87" i="1"/>
  <c r="L87" i="1"/>
  <c r="L85" i="1"/>
  <c r="L84" i="1"/>
  <c r="R431" i="2"/>
  <c r="Q429" i="2"/>
  <c r="R407" i="2"/>
  <c r="R403" i="2"/>
  <c r="R401" i="2"/>
  <c r="Q397" i="2"/>
  <c r="Q394" i="2"/>
  <c r="R388" i="2"/>
  <c r="Q388" i="2"/>
  <c r="R386" i="2"/>
  <c r="Q384" i="2"/>
  <c r="R378" i="2"/>
  <c r="Q375" i="2"/>
  <c r="R372" i="2"/>
  <c r="Q359" i="2"/>
  <c r="R347" i="2"/>
  <c r="Q334" i="2"/>
  <c r="R332" i="2"/>
  <c r="R324" i="2"/>
  <c r="Q297" i="2"/>
  <c r="R294" i="2"/>
  <c r="Q289" i="2"/>
  <c r="R286" i="2"/>
  <c r="R281" i="2"/>
  <c r="Q275" i="2"/>
  <c r="R269" i="2"/>
  <c r="R261" i="2"/>
  <c r="R253" i="2"/>
  <c r="Q249" i="2"/>
  <c r="Q242" i="2"/>
  <c r="R238" i="2"/>
  <c r="R232" i="2"/>
  <c r="R217" i="2"/>
  <c r="R187" i="2"/>
  <c r="R170" i="2"/>
  <c r="R163" i="2"/>
  <c r="R159" i="2"/>
  <c r="BK159" i="2"/>
  <c r="R156" i="2"/>
  <c r="K137" i="2"/>
  <c r="Q129" i="2"/>
  <c r="Q431" i="2"/>
  <c r="Q426" i="2"/>
  <c r="R425" i="2"/>
  <c r="R424" i="2"/>
  <c r="Q424" i="2"/>
  <c r="R420" i="2"/>
  <c r="Q420" i="2"/>
  <c r="R418" i="2"/>
  <c r="Q418" i="2"/>
  <c r="R414" i="2"/>
  <c r="Q414" i="2"/>
  <c r="R410" i="2"/>
  <c r="Q410" i="2"/>
  <c r="Q407" i="2"/>
  <c r="Q403" i="2"/>
  <c r="Q401" i="2"/>
  <c r="R397" i="2"/>
  <c r="R394" i="2"/>
  <c r="Q386" i="2"/>
  <c r="Q381" i="2"/>
  <c r="Q372" i="2"/>
  <c r="R369" i="2"/>
  <c r="R359" i="2"/>
  <c r="Q347" i="2"/>
  <c r="Q332" i="2"/>
  <c r="Q324" i="2"/>
  <c r="R314" i="2"/>
  <c r="R304" i="2"/>
  <c r="R297" i="2"/>
  <c r="R289" i="2"/>
  <c r="Q286" i="2"/>
  <c r="Q281" i="2"/>
  <c r="R265" i="2"/>
  <c r="Q261" i="2"/>
  <c r="Q257" i="2"/>
  <c r="Q253" i="2"/>
  <c r="R242" i="2"/>
  <c r="Q232" i="2"/>
  <c r="Q226" i="2"/>
  <c r="Q217" i="2"/>
  <c r="R207" i="2"/>
  <c r="R197" i="2"/>
  <c r="R180" i="2"/>
  <c r="Q173" i="2"/>
  <c r="Q170" i="2"/>
  <c r="Q167" i="2"/>
  <c r="Q156" i="2"/>
  <c r="R137" i="2"/>
  <c r="R136" i="2" s="1"/>
  <c r="J97" i="2" s="1"/>
  <c r="R429" i="2"/>
  <c r="R426" i="2"/>
  <c r="Q425" i="2"/>
  <c r="BK424" i="2"/>
  <c r="R384" i="2"/>
  <c r="R381" i="2"/>
  <c r="Q378" i="2"/>
  <c r="R375" i="2"/>
  <c r="Q369" i="2"/>
  <c r="R334" i="2"/>
  <c r="Q314" i="2"/>
  <c r="Q304" i="2"/>
  <c r="Q294" i="2"/>
  <c r="R275" i="2"/>
  <c r="Q269" i="2"/>
  <c r="Q265" i="2"/>
  <c r="R257" i="2"/>
  <c r="R249" i="2"/>
  <c r="Q238" i="2"/>
  <c r="R226" i="2"/>
  <c r="Q207" i="2"/>
  <c r="Q197" i="2"/>
  <c r="Q187" i="2"/>
  <c r="Q180" i="2"/>
  <c r="R173" i="2"/>
  <c r="R167" i="2"/>
  <c r="Q163" i="2"/>
  <c r="Q159" i="2"/>
  <c r="Q137" i="2"/>
  <c r="Q136" i="2" s="1"/>
  <c r="I97" i="2" s="1"/>
  <c r="R129" i="2"/>
  <c r="AU94" i="1"/>
  <c r="BK431" i="2"/>
  <c r="BK430" i="2" s="1"/>
  <c r="K430" i="2" s="1"/>
  <c r="K108" i="2" s="1"/>
  <c r="K425" i="2"/>
  <c r="BE425" i="2"/>
  <c r="BK418" i="2"/>
  <c r="K410" i="2"/>
  <c r="BE410" i="2"/>
  <c r="BK403" i="2"/>
  <c r="BK397" i="2"/>
  <c r="K384" i="2"/>
  <c r="BE384" i="2"/>
  <c r="BK359" i="2"/>
  <c r="K334" i="2"/>
  <c r="BE334" i="2"/>
  <c r="K314" i="2"/>
  <c r="BE314" i="2" s="1"/>
  <c r="K289" i="2"/>
  <c r="BE289" i="2"/>
  <c r="K275" i="2"/>
  <c r="BE275" i="2" s="1"/>
  <c r="BK257" i="2"/>
  <c r="BK249" i="2"/>
  <c r="K232" i="2"/>
  <c r="BE232" i="2"/>
  <c r="BK187" i="2"/>
  <c r="K170" i="2"/>
  <c r="BE170" i="2" s="1"/>
  <c r="BK167" i="2"/>
  <c r="BK156" i="2"/>
  <c r="BK155" i="2"/>
  <c r="K155" i="2" s="1"/>
  <c r="K98" i="2" s="1"/>
  <c r="K129" i="2"/>
  <c r="BE129" i="2"/>
  <c r="BK426" i="2"/>
  <c r="K424" i="2"/>
  <c r="BE424" i="2" s="1"/>
  <c r="BK414" i="2"/>
  <c r="K388" i="2"/>
  <c r="BE388" i="2"/>
  <c r="K372" i="2"/>
  <c r="BE372" i="2"/>
  <c r="BK332" i="2"/>
  <c r="K324" i="2"/>
  <c r="BE324" i="2" s="1"/>
  <c r="BK297" i="2"/>
  <c r="K265" i="2"/>
  <c r="BE265" i="2"/>
  <c r="BK207" i="2"/>
  <c r="BK180" i="2"/>
  <c r="BK137" i="2"/>
  <c r="BK136" i="2" s="1"/>
  <c r="K429" i="2"/>
  <c r="BE429" i="2" s="1"/>
  <c r="BK420" i="2"/>
  <c r="K394" i="2"/>
  <c r="BE394" i="2"/>
  <c r="BK381" i="2"/>
  <c r="K375" i="2"/>
  <c r="BE375" i="2" s="1"/>
  <c r="BK294" i="2"/>
  <c r="K261" i="2"/>
  <c r="BE261" i="2"/>
  <c r="K242" i="2"/>
  <c r="BE242" i="2"/>
  <c r="BK226" i="2"/>
  <c r="BK173" i="2"/>
  <c r="K407" i="2"/>
  <c r="BE407" i="2"/>
  <c r="K401" i="2"/>
  <c r="BE401" i="2"/>
  <c r="K386" i="2"/>
  <c r="BE386" i="2"/>
  <c r="BK378" i="2"/>
  <c r="K369" i="2"/>
  <c r="BE369" i="2" s="1"/>
  <c r="BK347" i="2"/>
  <c r="BK304" i="2"/>
  <c r="BK286" i="2"/>
  <c r="K281" i="2"/>
  <c r="BE281" i="2"/>
  <c r="BK269" i="2"/>
  <c r="K253" i="2"/>
  <c r="BE253" i="2" s="1"/>
  <c r="BK238" i="2"/>
  <c r="BK217" i="2"/>
  <c r="BK197" i="2"/>
  <c r="BK163" i="2"/>
  <c r="K159" i="2"/>
  <c r="BE159" i="2" s="1"/>
  <c r="T427" i="2" l="1"/>
  <c r="Q158" i="2"/>
  <c r="R158" i="2"/>
  <c r="T333" i="2"/>
  <c r="X333" i="2"/>
  <c r="Q333" i="2"/>
  <c r="I101" i="2" s="1"/>
  <c r="V387" i="2"/>
  <c r="Q387" i="2"/>
  <c r="I103" i="2"/>
  <c r="R387" i="2"/>
  <c r="J103" i="2"/>
  <c r="T402" i="2"/>
  <c r="V402" i="2"/>
  <c r="R402" i="2"/>
  <c r="J104" i="2"/>
  <c r="T419" i="2"/>
  <c r="Q419" i="2"/>
  <c r="I105" i="2" s="1"/>
  <c r="V158" i="2"/>
  <c r="X158" i="2"/>
  <c r="X419" i="2"/>
  <c r="R128" i="2"/>
  <c r="K136" i="2"/>
  <c r="K97" i="2" s="1"/>
  <c r="T158" i="2"/>
  <c r="V333" i="2"/>
  <c r="R333" i="2"/>
  <c r="J101" i="2" s="1"/>
  <c r="T387" i="2"/>
  <c r="X387" i="2"/>
  <c r="X402" i="2"/>
  <c r="V419" i="2"/>
  <c r="Q402" i="2"/>
  <c r="I104" i="2" s="1"/>
  <c r="R419" i="2"/>
  <c r="J105" i="2" s="1"/>
  <c r="J120" i="2"/>
  <c r="F123" i="2"/>
  <c r="Q430" i="2"/>
  <c r="I108" i="2" s="1"/>
  <c r="BE137" i="2"/>
  <c r="Q128" i="2"/>
  <c r="Q127" i="2"/>
  <c r="Q155" i="2"/>
  <c r="I98" i="2"/>
  <c r="R155" i="2"/>
  <c r="J98" i="2"/>
  <c r="Q385" i="2"/>
  <c r="I102" i="2"/>
  <c r="R385" i="2"/>
  <c r="J102" i="2"/>
  <c r="R430" i="2"/>
  <c r="J108" i="2"/>
  <c r="Q428" i="2"/>
  <c r="Q427" i="2"/>
  <c r="I106" i="2" s="1"/>
  <c r="R428" i="2"/>
  <c r="R427" i="2" s="1"/>
  <c r="J106" i="2" s="1"/>
  <c r="K34" i="2"/>
  <c r="AY95" i="1"/>
  <c r="F37" i="2"/>
  <c r="BF95" i="1"/>
  <c r="BF94" i="1" s="1"/>
  <c r="W33" i="1" s="1"/>
  <c r="F34" i="2"/>
  <c r="BC95" i="1"/>
  <c r="BC94" i="1" s="1"/>
  <c r="AY94" i="1" s="1"/>
  <c r="AK30" i="1" s="1"/>
  <c r="K167" i="2"/>
  <c r="BE167" i="2" s="1"/>
  <c r="K180" i="2"/>
  <c r="BE180" i="2" s="1"/>
  <c r="K207" i="2"/>
  <c r="BE207" i="2" s="1"/>
  <c r="K238" i="2"/>
  <c r="BE238" i="2"/>
  <c r="K269" i="2"/>
  <c r="BE269" i="2" s="1"/>
  <c r="K286" i="2"/>
  <c r="BE286" i="2"/>
  <c r="K297" i="2"/>
  <c r="BE297" i="2" s="1"/>
  <c r="K332" i="2"/>
  <c r="BE332" i="2"/>
  <c r="BK369" i="2"/>
  <c r="BK384" i="2"/>
  <c r="BK429" i="2"/>
  <c r="BK428" i="2"/>
  <c r="K428" i="2"/>
  <c r="K107" i="2" s="1"/>
  <c r="BK129" i="2"/>
  <c r="BK128" i="2"/>
  <c r="K128" i="2"/>
  <c r="K96" i="2" s="1"/>
  <c r="BK232" i="2"/>
  <c r="K304" i="2"/>
  <c r="BE304" i="2"/>
  <c r="BK386" i="2"/>
  <c r="BK385" i="2"/>
  <c r="K385" i="2"/>
  <c r="K102" i="2"/>
  <c r="K397" i="2"/>
  <c r="BE397" i="2"/>
  <c r="BK407" i="2"/>
  <c r="F35" i="2"/>
  <c r="BD95" i="1" s="1"/>
  <c r="BD94" i="1" s="1"/>
  <c r="W31" i="1" s="1"/>
  <c r="F36" i="2"/>
  <c r="BE95" i="1" s="1"/>
  <c r="BE94" i="1" s="1"/>
  <c r="BA94" i="1" s="1"/>
  <c r="K156" i="2"/>
  <c r="BE156" i="2" s="1"/>
  <c r="K173" i="2"/>
  <c r="BE173" i="2"/>
  <c r="K197" i="2"/>
  <c r="BE197" i="2" s="1"/>
  <c r="K226" i="2"/>
  <c r="BE226" i="2"/>
  <c r="K257" i="2"/>
  <c r="BE257" i="2" s="1"/>
  <c r="BK281" i="2"/>
  <c r="BK289" i="2"/>
  <c r="BK324" i="2"/>
  <c r="K381" i="2"/>
  <c r="BE381" i="2"/>
  <c r="K426" i="2"/>
  <c r="BE426" i="2"/>
  <c r="K187" i="2"/>
  <c r="BE187" i="2"/>
  <c r="BK253" i="2"/>
  <c r="BK265" i="2"/>
  <c r="K347" i="2"/>
  <c r="BE347" i="2"/>
  <c r="K378" i="2"/>
  <c r="BE378" i="2"/>
  <c r="BK394" i="2"/>
  <c r="K403" i="2"/>
  <c r="BE403" i="2"/>
  <c r="K414" i="2"/>
  <c r="BE414" i="2" s="1"/>
  <c r="K420" i="2"/>
  <c r="BE420" i="2"/>
  <c r="BK170" i="2"/>
  <c r="K217" i="2"/>
  <c r="BE217" i="2"/>
  <c r="BK242" i="2"/>
  <c r="BK275" i="2"/>
  <c r="K294" i="2"/>
  <c r="BE294" i="2"/>
  <c r="BK314" i="2"/>
  <c r="K359" i="2"/>
  <c r="BE359" i="2" s="1"/>
  <c r="BK372" i="2"/>
  <c r="BK425" i="2"/>
  <c r="BK419" i="2"/>
  <c r="K419" i="2" s="1"/>
  <c r="K105" i="2" s="1"/>
  <c r="K431" i="2"/>
  <c r="BE431" i="2"/>
  <c r="K163" i="2"/>
  <c r="BE163" i="2"/>
  <c r="K249" i="2"/>
  <c r="BE249" i="2"/>
  <c r="BK261" i="2"/>
  <c r="BK334" i="2"/>
  <c r="BK375" i="2"/>
  <c r="BK388" i="2"/>
  <c r="BK401" i="2"/>
  <c r="BK410" i="2"/>
  <c r="BK402" i="2"/>
  <c r="K402" i="2"/>
  <c r="K104" i="2" s="1"/>
  <c r="K418" i="2"/>
  <c r="BE418" i="2"/>
  <c r="T157" i="2" l="1"/>
  <c r="T126" i="2"/>
  <c r="AW95" i="1"/>
  <c r="R127" i="2"/>
  <c r="V157" i="2"/>
  <c r="V126" i="2"/>
  <c r="Q157" i="2"/>
  <c r="I99" i="2"/>
  <c r="X157" i="2"/>
  <c r="X126" i="2"/>
  <c r="R157" i="2"/>
  <c r="J99" i="2"/>
  <c r="I100" i="2"/>
  <c r="J100" i="2"/>
  <c r="I107" i="2"/>
  <c r="BK427" i="2"/>
  <c r="K427" i="2" s="1"/>
  <c r="K106" i="2" s="1"/>
  <c r="I95" i="2"/>
  <c r="I96" i="2"/>
  <c r="J107" i="2"/>
  <c r="J96" i="2"/>
  <c r="BK127" i="2"/>
  <c r="K127" i="2" s="1"/>
  <c r="K95" i="2" s="1"/>
  <c r="BK387" i="2"/>
  <c r="K387" i="2"/>
  <c r="K103" i="2"/>
  <c r="BK158" i="2"/>
  <c r="K158" i="2"/>
  <c r="K100" i="2"/>
  <c r="BK333" i="2"/>
  <c r="K333" i="2" s="1"/>
  <c r="K101" i="2" s="1"/>
  <c r="AW94" i="1"/>
  <c r="AZ94" i="1"/>
  <c r="W30" i="1"/>
  <c r="K33" i="2"/>
  <c r="AX95" i="1"/>
  <c r="AV95" i="1"/>
  <c r="W32" i="1"/>
  <c r="F33" i="2"/>
  <c r="BB95" i="1"/>
  <c r="BB94" i="1"/>
  <c r="AX94" i="1" s="1"/>
  <c r="AK29" i="1" s="1"/>
  <c r="R126" i="2" l="1"/>
  <c r="J94" i="2"/>
  <c r="K29" i="2"/>
  <c r="AT95" i="1"/>
  <c r="AT94" i="1" s="1"/>
  <c r="Q126" i="2"/>
  <c r="I94" i="2"/>
  <c r="K28" i="2"/>
  <c r="AS95" i="1"/>
  <c r="J95" i="2"/>
  <c r="BK157" i="2"/>
  <c r="K157" i="2"/>
  <c r="K99" i="2"/>
  <c r="W29" i="1"/>
  <c r="AV94" i="1"/>
  <c r="AS94" i="1"/>
  <c r="BK126" i="2" l="1"/>
  <c r="K126" i="2"/>
  <c r="K94" i="2"/>
  <c r="K30" i="2" l="1"/>
  <c r="AG95" i="1"/>
  <c r="AG94" i="1"/>
  <c r="AK26" i="1"/>
  <c r="AK35" i="1" s="1"/>
  <c r="AN94" i="1" l="1"/>
  <c r="K39" i="2"/>
  <c r="AN95" i="1"/>
</calcChain>
</file>

<file path=xl/sharedStrings.xml><?xml version="1.0" encoding="utf-8"?>
<sst xmlns="http://schemas.openxmlformats.org/spreadsheetml/2006/main" count="4251" uniqueCount="635">
  <si>
    <t>Export Komplet</t>
  </si>
  <si>
    <t/>
  </si>
  <si>
    <t>2.0</t>
  </si>
  <si>
    <t>ZAMOK</t>
  </si>
  <si>
    <t>False</t>
  </si>
  <si>
    <t>True</t>
  </si>
  <si>
    <t>{10d549f8-e545-4d86-aaae-85066839e63d}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</si>
  <si>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</si>
  <si>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</si>
  <si>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</si>
  <si>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</si>
  <si>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</si>
  <si>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</si>
  <si>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</si>
  <si>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</si>
  <si>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</si>
  <si>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</si>
  <si>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</si>
  <si>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plochých střech výrobní hala H1 Kdyně - změna 2/21</t>
  </si>
  <si>
    <t>KSO:</t>
  </si>
  <si>
    <t>CC-CZ:</t>
  </si>
  <si>
    <t>Místo:</t>
  </si>
  <si>
    <t>Kdyně</t>
  </si>
  <si>
    <t>Datum:</t>
  </si>
  <si>
    <t>2. 1. 2021</t>
  </si>
  <si>
    <t>Zadavatel:</t>
  </si>
  <si>
    <t>IČ:</t>
  </si>
  <si>
    <t>KDYNIUM a.s.</t>
  </si>
  <si>
    <t>DIČ:</t>
  </si>
  <si>
    <t>Uchazeč:</t>
  </si>
  <si>
    <t>Vyplň údaj</t>
  </si>
  <si>
    <t>Projektant:</t>
  </si>
  <si>
    <t>27642411</t>
  </si>
  <si>
    <t>DEKPROJEKT s.r.o.</t>
  </si>
  <si>
    <t>Zpracovatel:</t>
  </si>
  <si>
    <t>02841720</t>
  </si>
  <si>
    <t>Ing. Kateřina Petlíková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</si>
  <si>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</si>
  <si>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</si>
  <si>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</si>
  <si>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</si>
  <si>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</si>
  <si>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</si>
  <si>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</si>
  <si>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</si>
  <si>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</si>
  <si>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</si>
  <si>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</si>
  <si>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</si>
  <si>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</si>
  <si>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</si>
  <si>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</si>
  <si>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</si>
  <si>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</si>
  <si>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</si>
  <si>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</si>
  <si>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</si>
  <si>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</si>
  <si>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</si>
  <si>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</si>
  <si>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</si>
  <si>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</si>
  <si>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</si>
  <si>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</si>
  <si>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</si>
  <si>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</si>
  <si>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</si>
  <si>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</si>
  <si>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</si>
  <si>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</si>
  <si>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</si>
  <si>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</si>
  <si>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</si>
  <si>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</si>
  <si>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</si>
  <si>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</si>
  <si>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</si>
  <si>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</si>
  <si>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</si>
  <si>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</si>
  <si>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</si>
  <si>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</si>
  <si>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</si>
  <si>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</si>
  <si>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</si>
  <si>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</si>
  <si>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</si>
  <si>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DET_A_M</t>
  </si>
  <si>
    <t>Délka okapové hrany (detail A)</t>
  </si>
  <si>
    <t>m</t>
  </si>
  <si>
    <t>428,21</t>
  </si>
  <si>
    <t>3</t>
  </si>
  <si>
    <t>2</t>
  </si>
  <si>
    <t>DET_B_M</t>
  </si>
  <si>
    <t>Délka napojení střešních konstrukcí na stěnu (detail B)</t>
  </si>
  <si>
    <t>181,237</t>
  </si>
  <si>
    <t>KRYCÍ LIST SOUPISU PRACÍ</t>
  </si>
  <si>
    <t>DET_C_M</t>
  </si>
  <si>
    <t>Obvod opracovávaných prostupů</t>
  </si>
  <si>
    <t>20,9</t>
  </si>
  <si>
    <t>DET_D_M</t>
  </si>
  <si>
    <t>Délka dělící atiky (detail D)</t>
  </si>
  <si>
    <t>15,2</t>
  </si>
  <si>
    <t>DET_E_M</t>
  </si>
  <si>
    <t>Délka štítové hrany (detail E)</t>
  </si>
  <si>
    <t>49,715</t>
  </si>
  <si>
    <t>DET_F_M</t>
  </si>
  <si>
    <t xml:space="preserve">Obvod prostupu VZT </t>
  </si>
  <si>
    <t>2,8</t>
  </si>
  <si>
    <t>DET_G_M</t>
  </si>
  <si>
    <t>Obvod světlíků (detail G)</t>
  </si>
  <si>
    <t>28,96</t>
  </si>
  <si>
    <t>KOT_STR_A_4</t>
  </si>
  <si>
    <t>Plocha střechy A kotvená 4ks/m2</t>
  </si>
  <si>
    <t>m2</t>
  </si>
  <si>
    <t>2028,468</t>
  </si>
  <si>
    <t>KOT_STR_A_7</t>
  </si>
  <si>
    <t>Plocha střechy A kotvená 7 ks//m2</t>
  </si>
  <si>
    <t>474,258</t>
  </si>
  <si>
    <t>KOT_STR_A_8_5</t>
  </si>
  <si>
    <t>Plocha střechy A kotvená 8,5 ks/m2</t>
  </si>
  <si>
    <t>87,548</t>
  </si>
  <si>
    <t>KOT_STR_B_4</t>
  </si>
  <si>
    <t>Plocha střechy B kotvená 4 ks/m2</t>
  </si>
  <si>
    <t>389,148</t>
  </si>
  <si>
    <t>KOT_STR_B_6</t>
  </si>
  <si>
    <t>Plocha střechy B kotvená 6 ks/m2</t>
  </si>
  <si>
    <t>94,358</t>
  </si>
  <si>
    <t>KOT_STR_B_7_5</t>
  </si>
  <si>
    <t>Plocha střechy B kotvená 7,5 ks/m2</t>
  </si>
  <si>
    <t>25,838</t>
  </si>
  <si>
    <t>KOT_STR_C_4</t>
  </si>
  <si>
    <t>Plocha střechy C kotvená 4 ks/m2</t>
  </si>
  <si>
    <t>73,385</t>
  </si>
  <si>
    <t>KOT_STR_C_6</t>
  </si>
  <si>
    <t>Plocha střechy C kotvená 6ks/m2</t>
  </si>
  <si>
    <t>34,63</t>
  </si>
  <si>
    <t>KOT_STR_C_7_5</t>
  </si>
  <si>
    <t>Plocha střechy C kotvená 7,5 ks/m2</t>
  </si>
  <si>
    <t>40,062</t>
  </si>
  <si>
    <t>KOT_STR_D_4</t>
  </si>
  <si>
    <t>Plocha střechy D kotvená 4 ks/m2</t>
  </si>
  <si>
    <t>352,916</t>
  </si>
  <si>
    <t>KOT_STR_D_6</t>
  </si>
  <si>
    <t>Plocha střechy D kotvená 6 ks/m2</t>
  </si>
  <si>
    <t>97,44</t>
  </si>
  <si>
    <t>KOT_STR_D_7_5</t>
  </si>
  <si>
    <t>Plocha střecha D kotvená 7,5 ks/m2</t>
  </si>
  <si>
    <t>21,528</t>
  </si>
  <si>
    <t>NS_STR_A_M2</t>
  </si>
  <si>
    <t>Nový stav - plocha střechy A</t>
  </si>
  <si>
    <t>2661,894</t>
  </si>
  <si>
    <t>NS_STR_B1_M2</t>
  </si>
  <si>
    <t>Nový stav - plocha střechy B - plocha, kde nebyla obnovena povlaková krytina</t>
  </si>
  <si>
    <t>371,175</t>
  </si>
  <si>
    <t>NS_STR_B2_M2</t>
  </si>
  <si>
    <t>Nový stav - plocha střechy B - plocha, kde byla obnovena povlaková krytina</t>
  </si>
  <si>
    <t>147,204</t>
  </si>
  <si>
    <t>NS_STR_C_M2</t>
  </si>
  <si>
    <t>Nový stav - plocha střechy C</t>
  </si>
  <si>
    <t>154,206</t>
  </si>
  <si>
    <t>NS_STR_D_M2</t>
  </si>
  <si>
    <t>Nový stav - plocha střechy D</t>
  </si>
  <si>
    <t>498,462</t>
  </si>
  <si>
    <t>STR_A_M2</t>
  </si>
  <si>
    <t>Plocha střecha A</t>
  </si>
  <si>
    <t>STR_B1_M2</t>
  </si>
  <si>
    <t>Plocha střecha B - část, kde nebyla obnovena povlaková krytina</t>
  </si>
  <si>
    <t>306,903</t>
  </si>
  <si>
    <t>Materiál</t>
  </si>
  <si>
    <t>STR_B2_M2</t>
  </si>
  <si>
    <t>Plocha střecha B - část s obnovenou povlakovou krytinou</t>
  </si>
  <si>
    <t>Montáž</t>
  </si>
  <si>
    <t>STR_C_M2</t>
  </si>
  <si>
    <t>Plocha střecha C</t>
  </si>
  <si>
    <t>STR_D_M2</t>
  </si>
  <si>
    <t>Plocha střecha D</t>
  </si>
  <si>
    <t>434,19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</si>
  <si>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</si>
  <si>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</si>
  <si>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</si>
  <si>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</si>
  <si>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</si>
  <si>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</si>
  <si>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</si>
  <si>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</si>
  <si>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</si>
  <si>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</si>
  <si>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</si>
  <si>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</si>
  <si>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</si>
  <si>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</si>
  <si>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743 - Elektromontáže 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</si>
  <si>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</si>
  <si>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</si>
  <si>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</si>
  <si>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</si>
  <si>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</si>
  <si>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</si>
  <si>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</si>
  <si>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</si>
  <si>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</si>
  <si>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</si>
  <si>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</si>
  <si>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</si>
  <si>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</si>
  <si>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</si>
  <si>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</si>
  <si>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</si>
  <si>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</si>
  <si>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</si>
  <si>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</si>
  <si>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</si>
  <si>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</si>
  <si>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</si>
  <si>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</si>
  <si>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</si>
  <si>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</si>
  <si>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</si>
  <si>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</si>
  <si>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</si>
  <si>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</si>
  <si>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629995101</t>
  </si>
  <si>
    <t>Očištění vnějších ploch tlakovou vodou</t>
  </si>
  <si>
    <t>4</t>
  </si>
  <si>
    <t>-717730559</t>
  </si>
  <si>
    <t>VV</t>
  </si>
  <si>
    <t>Součet</t>
  </si>
  <si>
    <t>9</t>
  </si>
  <si>
    <t>Ostatní konstrukce a práce, bourání</t>
  </si>
  <si>
    <t>9R1</t>
  </si>
  <si>
    <t>Demontáž prostupů - Odstranění potrubí, objímek, zaslepení otvoru</t>
  </si>
  <si>
    <t>soubor</t>
  </si>
  <si>
    <t>-6583813</t>
  </si>
  <si>
    <t>Prostupy výčet</t>
  </si>
  <si>
    <t>Střecha A</t>
  </si>
  <si>
    <t>Kruhové o průměru: 750 mm 4x, 700 mm 5x, 500 mm 1x, 400 mm 6x, 350 mm 2x, 200 mm 1x</t>
  </si>
  <si>
    <t>Čtvercové 700x700 mm 4x, 1050x1050 mm 1x</t>
  </si>
  <si>
    <t>VZT 700x700 mm 16x</t>
  </si>
  <si>
    <t>Střecha B</t>
  </si>
  <si>
    <t>Kruhové o průměru: 350 mm 1x</t>
  </si>
  <si>
    <t>VZT 700x700 mm 1x</t>
  </si>
  <si>
    <t>Střecha C</t>
  </si>
  <si>
    <t>Čtvercové, obdélníkové 500x500 mm 1x, 250x500 mm 1x</t>
  </si>
  <si>
    <t>Střecha D</t>
  </si>
  <si>
    <t>Kruhové o průměru: 600 mm 1x</t>
  </si>
  <si>
    <t>Čtvercové 600x600 mm 1x</t>
  </si>
  <si>
    <t>VZT 700x700 mm 5x</t>
  </si>
  <si>
    <t>997</t>
  </si>
  <si>
    <t>Přesun sutě</t>
  </si>
  <si>
    <t>997013501</t>
  </si>
  <si>
    <t>Odvoz suti a vybouraných hmot na skládku nebo meziskládku do 1 km se složením</t>
  </si>
  <si>
    <t>t</t>
  </si>
  <si>
    <t>-1249723270</t>
  </si>
  <si>
    <t>PSV</t>
  </si>
  <si>
    <t>Práce a dodávky PSV</t>
  </si>
  <si>
    <t>712</t>
  </si>
  <si>
    <t>Povlakové krytiny</t>
  </si>
  <si>
    <t>712311101</t>
  </si>
  <si>
    <t>Provedení povlakové krytiny střech do 10° za studena lakem penetračním nebo asfaltovým</t>
  </si>
  <si>
    <t>16</t>
  </si>
  <si>
    <t>1710355372</t>
  </si>
  <si>
    <t>DET_B_M*0,2</t>
  </si>
  <si>
    <t>DET_E_M*0,3</t>
  </si>
  <si>
    <t>5</t>
  </si>
  <si>
    <t>M</t>
  </si>
  <si>
    <t>11163153</t>
  </si>
  <si>
    <t xml:space="preserve">emulze asfaltová penetrační </t>
  </si>
  <si>
    <t>litr</t>
  </si>
  <si>
    <t>32</t>
  </si>
  <si>
    <t>115265514</t>
  </si>
  <si>
    <t>DET_B_M*0,2*0,4</t>
  </si>
  <si>
    <t>DET_E_M*0,3*0,4</t>
  </si>
  <si>
    <t>712331111</t>
  </si>
  <si>
    <t>Provedení povlakové krytiny střech do 10° podkladní vrstvy pásy na sucho samolepící</t>
  </si>
  <si>
    <t>2134643566</t>
  </si>
  <si>
    <t>DET_E_M*1,0</t>
  </si>
  <si>
    <t>7</t>
  </si>
  <si>
    <t>62866281</t>
  </si>
  <si>
    <t>pás asfaltový samolepicí modifikovaný SBS tl 3mm s vložkou ze skleněné tkaniny se spalitelnou fólií nebo jemnozrnným minerálním posypem nebo textilií na horním povrchu</t>
  </si>
  <si>
    <t>-1905073647</t>
  </si>
  <si>
    <t>DET_E_M*1,0*1,15</t>
  </si>
  <si>
    <t>8</t>
  </si>
  <si>
    <t>712341559</t>
  </si>
  <si>
    <t>Provedení povlakové krytiny střech do 10° pásy NAIP přitavením v plné ploše</t>
  </si>
  <si>
    <t>49485329</t>
  </si>
  <si>
    <t>SBS modif. pás s vložkou ze skelné rohože</t>
  </si>
  <si>
    <t>DET_B_M*0,35</t>
  </si>
  <si>
    <t>(DET_C_M*0,25+0,25*0,25*2*4)</t>
  </si>
  <si>
    <t>(DET_F_M*0,4+0,4*0,4*4)</t>
  </si>
  <si>
    <t>(DET_G_M*0,35+0,35*0,35*4)</t>
  </si>
  <si>
    <t>628M1</t>
  </si>
  <si>
    <t>Pás z SBS modifikovaného asfaltu s nosnou vložkou ze skleněné tkaniny. Pás je na horním povrchu opatřen jemným separačním posypem a na spodním separační PE fólií.</t>
  </si>
  <si>
    <t>1944938418</t>
  </si>
  <si>
    <t>DET_B_M*0,35*1,15</t>
  </si>
  <si>
    <t>(DET_C_M*0,25+0,25*0,25*2*4)*1,15</t>
  </si>
  <si>
    <t>(DET_F_M*0,4+0,4*0,4*4)*1,15</t>
  </si>
  <si>
    <t>(DET_G_M*0,35+0,35*0,35*4)*1,15</t>
  </si>
  <si>
    <t>10</t>
  </si>
  <si>
    <t>712363116</t>
  </si>
  <si>
    <t>Provedení povlakové krytiny střech do 10° zaizolování prostupů kruhového průřezu D do 500 mm</t>
  </si>
  <si>
    <t>kus</t>
  </si>
  <si>
    <t>-373898321</t>
  </si>
  <si>
    <t>pr. 350 mm</t>
  </si>
  <si>
    <t xml:space="preserve">pr. 400 </t>
  </si>
  <si>
    <t>pr. 350</t>
  </si>
  <si>
    <t>11</t>
  </si>
  <si>
    <t>712363117</t>
  </si>
  <si>
    <t>Provedení povlakové krytiny střech do 10° zaizolování prostupů kruhového průřezu D do 1000 mm</t>
  </si>
  <si>
    <t>-462603577</t>
  </si>
  <si>
    <t>pr. 700 mm</t>
  </si>
  <si>
    <t>pr. 750 mm</t>
  </si>
  <si>
    <t>12</t>
  </si>
  <si>
    <t>712363120</t>
  </si>
  <si>
    <t>Provedení povlakové krytiny střech do 10° zaizolování prostupů hranatého průřezu plochy do 0,75 m2</t>
  </si>
  <si>
    <t>-1144251183</t>
  </si>
  <si>
    <t>600x600 mm</t>
  </si>
  <si>
    <t>VZT 700x700 mm</t>
  </si>
  <si>
    <t>700x700 mm</t>
  </si>
  <si>
    <t>13</t>
  </si>
  <si>
    <t>28322058</t>
  </si>
  <si>
    <t>fólie hydroizolační střešní mPVC nevyztužená, určená na detaily tl 1,5mm</t>
  </si>
  <si>
    <t>-1090270118</t>
  </si>
  <si>
    <t>DET_C_M*0,15*1,3</t>
  </si>
  <si>
    <t>DET_F_M*0,15*1,3</t>
  </si>
  <si>
    <t>DET_D_M*1,4*1,3</t>
  </si>
  <si>
    <t>DET_A_M*0,3*1,3</t>
  </si>
  <si>
    <t>DET_B_M*0,3*1,3</t>
  </si>
  <si>
    <t>DET_D_M*0,2*2*1,3</t>
  </si>
  <si>
    <t>DET_E_M*0,3*1,3</t>
  </si>
  <si>
    <t>14</t>
  </si>
  <si>
    <t>28342010</t>
  </si>
  <si>
    <t>manžeta těsnící pro prostupy hydroizolací z PVC uzavřená kruhová vnitřní průměr  11-35</t>
  </si>
  <si>
    <t>-2086506590</t>
  </si>
  <si>
    <t>28342011</t>
  </si>
  <si>
    <t>manžeta těsnící pro prostupy hydroizolací z PVC uzavřená kruhová vnitřní průměr 40-70</t>
  </si>
  <si>
    <t>1024283831</t>
  </si>
  <si>
    <t>2+1</t>
  </si>
  <si>
    <t>28342012</t>
  </si>
  <si>
    <t>manžeta těsnící pro prostupy hydroizolací z PVC uzavřená kruhová vnitřní průměr 72-83</t>
  </si>
  <si>
    <t>1649809456</t>
  </si>
  <si>
    <t>17</t>
  </si>
  <si>
    <t>28342020</t>
  </si>
  <si>
    <t>manžeta těsnící pro prostupy hydroizolací z PVC uzavřená čtyřhranná rozměr  50x150, 60x120, 75x145, 100x100-150, 120x120-140</t>
  </si>
  <si>
    <t>-846434617</t>
  </si>
  <si>
    <t>18</t>
  </si>
  <si>
    <t>71236335R2</t>
  </si>
  <si>
    <t>D+M Povlakové krytiny střech do 10° z tvarovaných poplastovaných lišt délky 2 m stěnová lišta vyhnutá rš 70 mm vč. kotvení a tmelení</t>
  </si>
  <si>
    <t>977302156</t>
  </si>
  <si>
    <t>K.03</t>
  </si>
  <si>
    <t>176,18</t>
  </si>
  <si>
    <t>19</t>
  </si>
  <si>
    <t>7123633R01</t>
  </si>
  <si>
    <t>D+M Povlakové krytiny střech do 10° z tvarovaných poplastovaných lišt délky 2 m okapnice široká rš 365 mm vč. kotvení a příponek</t>
  </si>
  <si>
    <t>-97212315</t>
  </si>
  <si>
    <t>K.01</t>
  </si>
  <si>
    <t>20</t>
  </si>
  <si>
    <t>71236335R1</t>
  </si>
  <si>
    <t>D+M Povlakové krytiny střech do 10° z tvarovaných poplastovaných lišt délky 2 m koutová lišta vnitřní rš 70 mm vč. kotvení</t>
  </si>
  <si>
    <t>-676497251</t>
  </si>
  <si>
    <t>K.02</t>
  </si>
  <si>
    <t>206,54</t>
  </si>
  <si>
    <t>7123633R3</t>
  </si>
  <si>
    <t>D+M Povlakové krytiny střech do 10° z tvarovaných poplastovaných lišt délky 2 m ukončovací lišta široká rš 200 mm vč. kotvení</t>
  </si>
  <si>
    <t>-99214084</t>
  </si>
  <si>
    <t>K.05</t>
  </si>
  <si>
    <t>40</t>
  </si>
  <si>
    <t>22</t>
  </si>
  <si>
    <t>7123630R1</t>
  </si>
  <si>
    <t>D+M Pojištění spoje nalepením pruhu fólie horkým vzduchem</t>
  </si>
  <si>
    <t>1523813065</t>
  </si>
  <si>
    <t>přeplátování spoje PVC-P folií na okapnici K.01</t>
  </si>
  <si>
    <t>220*0,3</t>
  </si>
  <si>
    <t>23</t>
  </si>
  <si>
    <t>712363005</t>
  </si>
  <si>
    <t>Provedení povlakové krytiny střech do 10° navařením fólie PVC na oplechování v plné ploše</t>
  </si>
  <si>
    <t>502873017</t>
  </si>
  <si>
    <t>DET_A_M*0,3</t>
  </si>
  <si>
    <t>DET_B_M*0,3</t>
  </si>
  <si>
    <t>DET_D_M*0,2*2</t>
  </si>
  <si>
    <t>24</t>
  </si>
  <si>
    <t>712363441.R1</t>
  </si>
  <si>
    <t>Provedení povlak krytiny mechanicky kotvenou do betonu TI tl do 140 mm vnitřní pole, budova v do 18m - min 4 ks kotev / m2</t>
  </si>
  <si>
    <t>-910739911</t>
  </si>
  <si>
    <t>25</t>
  </si>
  <si>
    <t>712363442.R2</t>
  </si>
  <si>
    <t>Provedení povlak krytiny mechanicky kotvenou do betonu TI tl do 140 mm krajní pole, budova v do 18m - min 6 ks kotev / m2</t>
  </si>
  <si>
    <t>-36950687</t>
  </si>
  <si>
    <t>26</t>
  </si>
  <si>
    <t>712363442.R3</t>
  </si>
  <si>
    <t>Provedení povlak krytiny mechanicky kotvenou do betonu TI tl do 140 mm krajní pole, budova v do 18m - min 7 ks kotev / m2</t>
  </si>
  <si>
    <t>-1936242513</t>
  </si>
  <si>
    <t>27</t>
  </si>
  <si>
    <t>712363443.R4</t>
  </si>
  <si>
    <t>Provedení povlak krytiny mechanicky kotvenou do betonu TI tl do 140 mm rohové pole, budova v do 18m - min 7,5 ks kotev / m2</t>
  </si>
  <si>
    <t>-869698858</t>
  </si>
  <si>
    <t>28</t>
  </si>
  <si>
    <t>712363443.R5</t>
  </si>
  <si>
    <t>Provedení povlak krytiny mechanicky kotvenou do betonu TI tl do 140 mm rohové pole, budova v do 18m - min 8,5 ks kotev / m2</t>
  </si>
  <si>
    <t>-1245358637</t>
  </si>
  <si>
    <t>29</t>
  </si>
  <si>
    <t>28322012</t>
  </si>
  <si>
    <t xml:space="preserve">fólie hydroizolační střešní mPVC mechanicky kotvená tl 1,5mm šedá </t>
  </si>
  <si>
    <t>1463624360</t>
  </si>
  <si>
    <t>NS_STR_A_M2*1,15</t>
  </si>
  <si>
    <t>NS_STR_B1_M2*1,15</t>
  </si>
  <si>
    <t>NS_STR_B2_M2*1,15</t>
  </si>
  <si>
    <t>NS_STR_C_M2*1,15</t>
  </si>
  <si>
    <t>NS_STR_D_M2*1,15</t>
  </si>
  <si>
    <t>30</t>
  </si>
  <si>
    <t>7127710R2</t>
  </si>
  <si>
    <t>Provedení separační nebo kluzné vrstvy z fólií sklon do 5°</t>
  </si>
  <si>
    <t>-2082378113</t>
  </si>
  <si>
    <t>DET_A_M*0,2</t>
  </si>
  <si>
    <t>DET_D_M*0,6</t>
  </si>
  <si>
    <t>31</t>
  </si>
  <si>
    <t>6M2</t>
  </si>
  <si>
    <t xml:space="preserve">Bílá sklovláknitá netkaná textilie (separační sklovláknitý vlies) plošné hmotnosti 120g/m2. </t>
  </si>
  <si>
    <t>-1007038020</t>
  </si>
  <si>
    <t>DET_A_M*0,2*1,15</t>
  </si>
  <si>
    <t>DET_B_M*0,2*1,15</t>
  </si>
  <si>
    <t>DET_D_M*0,6*1,15</t>
  </si>
  <si>
    <t>712R1</t>
  </si>
  <si>
    <t>D+M Opracování prostupů asfaltovým pásem pod objímkou průměr &gt; 300 mm</t>
  </si>
  <si>
    <t>1506628172</t>
  </si>
  <si>
    <t>Stř A</t>
  </si>
  <si>
    <t>6+1+1</t>
  </si>
  <si>
    <t>Stř B</t>
  </si>
  <si>
    <t>Stř C</t>
  </si>
  <si>
    <t>33</t>
  </si>
  <si>
    <t>99871220R2</t>
  </si>
  <si>
    <t>Přesun hmot pro krytiny povlakové v objektech v do 12 m</t>
  </si>
  <si>
    <t>kpl</t>
  </si>
  <si>
    <t>1866706292</t>
  </si>
  <si>
    <t>713</t>
  </si>
  <si>
    <t>Izolace tepelné</t>
  </si>
  <si>
    <t>34</t>
  </si>
  <si>
    <t>713141136</t>
  </si>
  <si>
    <t>Montáž izolace tepelné střech plochých lepené za studena nízkoexpanzní (PUR) pěnou 1 vrstva desek</t>
  </si>
  <si>
    <t>504851791</t>
  </si>
  <si>
    <t>2 vrstvy</t>
  </si>
  <si>
    <t>NS_STR_A_M2*2</t>
  </si>
  <si>
    <t>NS_STR_B1_M2*2</t>
  </si>
  <si>
    <t>NS_STR_B2_M2*2</t>
  </si>
  <si>
    <t>NS_STR_C_M2*2</t>
  </si>
  <si>
    <t>NS_STR_D_M2*2</t>
  </si>
  <si>
    <t>odpočet 1 vrstvy XPS</t>
  </si>
  <si>
    <t>-DET_A_M*0,3</t>
  </si>
  <si>
    <t>-DET_E_M*0,5</t>
  </si>
  <si>
    <t>odpočet v místě atiky</t>
  </si>
  <si>
    <t>-DET_D_M*0,5*2</t>
  </si>
  <si>
    <t>35</t>
  </si>
  <si>
    <t>28372306</t>
  </si>
  <si>
    <t>deska EPS 100 pro trvalé zatížení v tlaku (max. 2000 kg/m2) tl 60mm</t>
  </si>
  <si>
    <t>-1935096334</t>
  </si>
  <si>
    <t>NS_STR_A_M2*1,05</t>
  </si>
  <si>
    <t>NS_STR_B1_M2*1,05</t>
  </si>
  <si>
    <t>NS_STR_B2_M2*1,05</t>
  </si>
  <si>
    <t>NS_STR_C_M2*1,05</t>
  </si>
  <si>
    <t>NS_STR_D_M2*1,05</t>
  </si>
  <si>
    <t>-DET_A_M*0,3*1,05</t>
  </si>
  <si>
    <t>-DET_E_M*0,5*1,05</t>
  </si>
  <si>
    <t>-DET_D_M*0,5*1,05</t>
  </si>
  <si>
    <t>36</t>
  </si>
  <si>
    <t>28372308</t>
  </si>
  <si>
    <t>deska EPS 100 pro trvalé zatížení v tlaku (max. 2000 kg/m2) tl 80mm</t>
  </si>
  <si>
    <t>776384397</t>
  </si>
  <si>
    <t>4016,608*1,02 'Přepočtené koeficientem množství</t>
  </si>
  <si>
    <t>37</t>
  </si>
  <si>
    <t>28376372</t>
  </si>
  <si>
    <t>deska z polystyrénu XPS, hrana rovná, polo či pero drážka a hladký povrch tl 100mm</t>
  </si>
  <si>
    <t>1436204335</t>
  </si>
  <si>
    <t>DET_A_M*0,4*1,05</t>
  </si>
  <si>
    <t>38</t>
  </si>
  <si>
    <t>28376423</t>
  </si>
  <si>
    <t>deska z polystyrénu XPS, hrana polodrážková a hladký povrch tl 120mm</t>
  </si>
  <si>
    <t>466315157</t>
  </si>
  <si>
    <t>DET_E_M*0,5*1,05</t>
  </si>
  <si>
    <t>39</t>
  </si>
  <si>
    <t>631481M</t>
  </si>
  <si>
    <t>deska tepelně izolační minerální univerzální tl 80mm vč. seříznutí do spádu</t>
  </si>
  <si>
    <t>453091518</t>
  </si>
  <si>
    <t>DET_D_M*0,52*1,05</t>
  </si>
  <si>
    <t>713141211</t>
  </si>
  <si>
    <t>Montáž izolace tepelné střech plochých volně položené atikový klín</t>
  </si>
  <si>
    <t>1036859215</t>
  </si>
  <si>
    <t>41</t>
  </si>
  <si>
    <t>63152005</t>
  </si>
  <si>
    <t>klín atikový přechodný minerální plochých střech tl.50 x 50 mm</t>
  </si>
  <si>
    <t>-1970533820</t>
  </si>
  <si>
    <t>DET_A_M*1,05</t>
  </si>
  <si>
    <t>42</t>
  </si>
  <si>
    <t>99871320R2</t>
  </si>
  <si>
    <t>Přesun hmot pro izolace tepelné v objektech v do 12 m</t>
  </si>
  <si>
    <t>1086022964</t>
  </si>
  <si>
    <t>743</t>
  </si>
  <si>
    <t xml:space="preserve">Elektromontáže </t>
  </si>
  <si>
    <t>43</t>
  </si>
  <si>
    <t>7436R1</t>
  </si>
  <si>
    <t>Demontáž původního a  montáž nového hromosvodu (v cestě původního) vč. napojení dle dokumentace dle platné legislativy, včetně revize</t>
  </si>
  <si>
    <t>-585445612</t>
  </si>
  <si>
    <t>762</t>
  </si>
  <si>
    <t>Konstrukce tesařské</t>
  </si>
  <si>
    <t>44</t>
  </si>
  <si>
    <t>7623411R1B</t>
  </si>
  <si>
    <t>D+M Bednění střech rovných z cementotřískových desek CETRIS tl 10 mm - DOPLNĚNÍ PLOCHY PO ODSTRANĚNÍ SVĚTLÍKŮ - KOTVENO DO NOSNÉ KONSTRUKCE STŘECHY</t>
  </si>
  <si>
    <t>609513486</t>
  </si>
  <si>
    <t>3,12*4,12*5</t>
  </si>
  <si>
    <t>45</t>
  </si>
  <si>
    <t>762R1</t>
  </si>
  <si>
    <t>D+M Voděodolná překližka tl. 9 mm, včetně seříznutí, vč. kotvení, vč. zatření řezné hrany dle dokumentace</t>
  </si>
  <si>
    <t>765706214</t>
  </si>
  <si>
    <t>DET_A_M*0,38</t>
  </si>
  <si>
    <t>46</t>
  </si>
  <si>
    <t>762R3</t>
  </si>
  <si>
    <t>D+M Voděodolná překližka tl. 24 mm, včetně seříznutí, vč. kotvení, vč. zatření řezné hrany dle dokumentace</t>
  </si>
  <si>
    <t>-307331066</t>
  </si>
  <si>
    <t>DET_E_M*0,495</t>
  </si>
  <si>
    <t>47</t>
  </si>
  <si>
    <t>99876220R2</t>
  </si>
  <si>
    <t>Přesun hmot procentní pro kce tesařské v objektech v do 12 m</t>
  </si>
  <si>
    <t>1810911874</t>
  </si>
  <si>
    <t>764</t>
  </si>
  <si>
    <t>Konstrukce klempířské</t>
  </si>
  <si>
    <t>48</t>
  </si>
  <si>
    <t>7640018R</t>
  </si>
  <si>
    <t>Demontáž lišty (oplechování) do suti</t>
  </si>
  <si>
    <t>616874536</t>
  </si>
  <si>
    <t>DET_D_M*2</t>
  </si>
  <si>
    <t>49</t>
  </si>
  <si>
    <t>764002801</t>
  </si>
  <si>
    <t>Demontáž závětrné lišty do suti</t>
  </si>
  <si>
    <t>-1860775693</t>
  </si>
  <si>
    <t>50</t>
  </si>
  <si>
    <t>7640116R3</t>
  </si>
  <si>
    <t>D+M Krycí lišta z Pz s povrchovou úpravou včetně kotvení a tmelení rš 150 mm</t>
  </si>
  <si>
    <t>1482149453</t>
  </si>
  <si>
    <t>K.04</t>
  </si>
  <si>
    <t>51</t>
  </si>
  <si>
    <t>7642126R4</t>
  </si>
  <si>
    <t>D+M Krycí maska z Pz s povrchovou úpravou rš 300 mm, vč. kotvění, nýtů, puklíků, včetně ocelových příponek dle dokumentace</t>
  </si>
  <si>
    <t>-1501848304</t>
  </si>
  <si>
    <t>K.06 a K.7</t>
  </si>
  <si>
    <t>52</t>
  </si>
  <si>
    <t>99876420R2</t>
  </si>
  <si>
    <t>Přesun hmot pro konstrukce klempířské v objektech v do 12 m</t>
  </si>
  <si>
    <t>1704924278</t>
  </si>
  <si>
    <t>767</t>
  </si>
  <si>
    <t>Konstrukce zámečnické</t>
  </si>
  <si>
    <t>53</t>
  </si>
  <si>
    <t>767311810</t>
  </si>
  <si>
    <t>Demontáž světlíků všech typů se zasklením</t>
  </si>
  <si>
    <t>-1233935353</t>
  </si>
  <si>
    <t>Střecha B (5x), Střecha D (5x)</t>
  </si>
  <si>
    <t>3,12*4,12*10</t>
  </si>
  <si>
    <t>54</t>
  </si>
  <si>
    <t>767R1</t>
  </si>
  <si>
    <t>D+M,Demontáž, uložení, obroušení a nový nátěr, zpětná montáž s překotvením ocelových žebříků (2 ks)</t>
  </si>
  <si>
    <t>943058380</t>
  </si>
  <si>
    <t>55</t>
  </si>
  <si>
    <t>767R2</t>
  </si>
  <si>
    <t>D+M,Demontáž, uložení případně dočasné podepření stávajícího potrubí, přesazení o výšku nové skladby, doplnění profilu L stojek pro dosažení uzavřeného profilu vhodného k opracování HI, očištění a nátěr původních, nový podstavec pro kabelové vedení</t>
  </si>
  <si>
    <t>-1846684031</t>
  </si>
  <si>
    <t>56</t>
  </si>
  <si>
    <t>998767202</t>
  </si>
  <si>
    <t>Přesun hmot pro zámečnické konstrukce v objektech v do 12 m</t>
  </si>
  <si>
    <t>927913762</t>
  </si>
  <si>
    <t>VRN</t>
  </si>
  <si>
    <t>Vedlejší rozpočtové náklady</t>
  </si>
  <si>
    <t>VRN4</t>
  </si>
  <si>
    <t>Inženýrská činnost</t>
  </si>
  <si>
    <t>57</t>
  </si>
  <si>
    <t>0430020R1</t>
  </si>
  <si>
    <t>Zkoušky a ostatní měření - výtažné zkoušky vč. protokolu</t>
  </si>
  <si>
    <t>1024</t>
  </si>
  <si>
    <t>705855049</t>
  </si>
  <si>
    <t>VRN6</t>
  </si>
  <si>
    <t>Územní vlivy</t>
  </si>
  <si>
    <t>58</t>
  </si>
  <si>
    <t>065002000</t>
  </si>
  <si>
    <t>Mimostaveništní doprava materiálů</t>
  </si>
  <si>
    <t>-693563984</t>
  </si>
  <si>
    <t>SEZNAM FIGUR</t>
  </si>
  <si>
    <t>Výměra</t>
  </si>
  <si>
    <t>157,65+94,075+21,225+42,35</t>
  </si>
  <si>
    <t>42,35</t>
  </si>
  <si>
    <t>21,225+6,25</t>
  </si>
  <si>
    <t>43,085</t>
  </si>
  <si>
    <t>Použití figury:</t>
  </si>
  <si>
    <t>Střecha A (napojení na navazující objekt)</t>
  </si>
  <si>
    <t>15,182</t>
  </si>
  <si>
    <t>Střecha B (napojení na navazující objekt)</t>
  </si>
  <si>
    <t>12,265</t>
  </si>
  <si>
    <t>Střecha B (napojení pod střechou A)</t>
  </si>
  <si>
    <t>42,35+12,265</t>
  </si>
  <si>
    <t>Střecha D (napojení pod střechou A)</t>
  </si>
  <si>
    <t>43,085+12,265</t>
  </si>
  <si>
    <t>Střecha C (napojení pod střechou A a D)</t>
  </si>
  <si>
    <t>27,475</t>
  </si>
  <si>
    <t>Střecha C (napojení pod střechou C)</t>
  </si>
  <si>
    <t>4,0</t>
  </si>
  <si>
    <t>Napojení na novou atiku střechy D</t>
  </si>
  <si>
    <t>12,35</t>
  </si>
  <si>
    <t>2*3,14*(0,375*1+0,35*2+0,175*2+0,2)</t>
  </si>
  <si>
    <t>0,6*4</t>
  </si>
  <si>
    <t>2*3,14*0,175</t>
  </si>
  <si>
    <t>0,7*4</t>
  </si>
  <si>
    <t>2*3,14*0,35*2</t>
  </si>
  <si>
    <t>15,185+12,265*2</t>
  </si>
  <si>
    <t>10,0</t>
  </si>
  <si>
    <t>(3,12*2+4,12*2)*2</t>
  </si>
  <si>
    <t>Odměřeno či odečteno z dwg, děleno cosinem úhlu</t>
  </si>
  <si>
    <t>2025,5/0,998537</t>
  </si>
  <si>
    <t>(1,5*150+1,6*7,6+1,5*87+1,75*5,55+1,75*12,125+1,75*5,55+1,5*35,4+1,6*7,6)/0,998537</t>
  </si>
  <si>
    <t>(9,88*4+12,4*2+11,55*2)/0,998537</t>
  </si>
  <si>
    <t>Odměřeno z dwg, děleno cosinem úhlu</t>
  </si>
  <si>
    <t>388,65/0,998719</t>
  </si>
  <si>
    <t>Odečteno z dwg, děleno cosinem úhlu</t>
  </si>
  <si>
    <t>(1,1*36,808*2+1,2*4,9+1,2*6,15)/0,998719</t>
  </si>
  <si>
    <t>(5,35*2+5,23+9,875)/0,998719</t>
  </si>
  <si>
    <t>(67,78+5,583)/0,999701</t>
  </si>
  <si>
    <t>(16,97+17,65)/0,999701</t>
  </si>
  <si>
    <t>(11,2+28,85)/0,999701</t>
  </si>
  <si>
    <t>378,14/0,998719</t>
  </si>
  <si>
    <t>Odpočet světlíků</t>
  </si>
  <si>
    <t>-3,12*4,12*2</t>
  </si>
  <si>
    <t>(42,95+7,5+39,365+7,5)/0,998719</t>
  </si>
  <si>
    <t>(5,52*2+5,23*2)/0,998719</t>
  </si>
  <si>
    <t>2658/0,998537</t>
  </si>
  <si>
    <t>370,7/0,998719</t>
  </si>
  <si>
    <t>147,015/0,998719</t>
  </si>
  <si>
    <t>154,16/0,999701</t>
  </si>
  <si>
    <t>523,5/0,998719</t>
  </si>
  <si>
    <t>-3,12*4,12*5</t>
  </si>
  <si>
    <t>-3,12*4,12*7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</si>
</sst>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4" fontId="23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68" t="s">
        <v>15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2"/>
      <c r="AQ5" s="22"/>
      <c r="AR5" s="20"/>
      <c r="BG5" s="265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270" t="s">
        <v>18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2"/>
      <c r="AQ6" s="22"/>
      <c r="AR6" s="20"/>
      <c r="BG6" s="266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G7" s="266"/>
      <c r="BS7" s="17" t="s">
        <v>7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G8" s="266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266"/>
      <c r="BS9" s="17" t="s">
        <v>7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G10" s="266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G11" s="266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266"/>
      <c r="BS12" s="17" t="s">
        <v>7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G13" s="266"/>
      <c r="BS13" s="17" t="s">
        <v>7</v>
      </c>
    </row>
    <row r="14" spans="1:74" ht="12.75">
      <c r="B14" s="21"/>
      <c r="C14" s="22"/>
      <c r="D14" s="22"/>
      <c r="E14" s="271" t="s">
        <v>30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G14" s="266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26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32</v>
      </c>
      <c r="AO16" s="22"/>
      <c r="AP16" s="22"/>
      <c r="AQ16" s="22"/>
      <c r="AR16" s="20"/>
      <c r="BG16" s="26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G17" s="266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266"/>
      <c r="BS18" s="17" t="s">
        <v>7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35</v>
      </c>
      <c r="AO19" s="22"/>
      <c r="AP19" s="22"/>
      <c r="AQ19" s="22"/>
      <c r="AR19" s="20"/>
      <c r="BG19" s="266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G20" s="266"/>
      <c r="BS20" s="17" t="s">
        <v>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266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266"/>
    </row>
    <row r="23" spans="1:71" s="1" customFormat="1" ht="16.5" customHeight="1">
      <c r="B23" s="21"/>
      <c r="C23" s="22"/>
      <c r="D23" s="22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2"/>
      <c r="AP23" s="22"/>
      <c r="AQ23" s="22"/>
      <c r="AR23" s="20"/>
      <c r="BG23" s="26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26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266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4">
        <f>ROUND(AG94,2)</f>
        <v>0</v>
      </c>
      <c r="AL26" s="275"/>
      <c r="AM26" s="275"/>
      <c r="AN26" s="275"/>
      <c r="AO26" s="275"/>
      <c r="AP26" s="36"/>
      <c r="AQ26" s="36"/>
      <c r="AR26" s="39"/>
      <c r="BG26" s="26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G27" s="26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6" t="s">
        <v>39</v>
      </c>
      <c r="M28" s="276"/>
      <c r="N28" s="276"/>
      <c r="O28" s="276"/>
      <c r="P28" s="276"/>
      <c r="Q28" s="36"/>
      <c r="R28" s="36"/>
      <c r="S28" s="36"/>
      <c r="T28" s="36"/>
      <c r="U28" s="36"/>
      <c r="V28" s="36"/>
      <c r="W28" s="276" t="s">
        <v>40</v>
      </c>
      <c r="X28" s="276"/>
      <c r="Y28" s="276"/>
      <c r="Z28" s="276"/>
      <c r="AA28" s="276"/>
      <c r="AB28" s="276"/>
      <c r="AC28" s="276"/>
      <c r="AD28" s="276"/>
      <c r="AE28" s="276"/>
      <c r="AF28" s="36"/>
      <c r="AG28" s="36"/>
      <c r="AH28" s="36"/>
      <c r="AI28" s="36"/>
      <c r="AJ28" s="36"/>
      <c r="AK28" s="276" t="s">
        <v>41</v>
      </c>
      <c r="AL28" s="276"/>
      <c r="AM28" s="276"/>
      <c r="AN28" s="276"/>
      <c r="AO28" s="276"/>
      <c r="AP28" s="36"/>
      <c r="AQ28" s="36"/>
      <c r="AR28" s="39"/>
      <c r="BG28" s="266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ROUND(BB94,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ROUND(AX94, 2)</f>
        <v>0</v>
      </c>
      <c r="AL29" s="278"/>
      <c r="AM29" s="278"/>
      <c r="AN29" s="278"/>
      <c r="AO29" s="278"/>
      <c r="AP29" s="41"/>
      <c r="AQ29" s="41"/>
      <c r="AR29" s="42"/>
      <c r="BG29" s="267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79">
        <v>0.15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ROUND(BC94,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ROUND(AY94, 2)</f>
        <v>0</v>
      </c>
      <c r="AL30" s="278"/>
      <c r="AM30" s="278"/>
      <c r="AN30" s="278"/>
      <c r="AO30" s="278"/>
      <c r="AP30" s="41"/>
      <c r="AQ30" s="41"/>
      <c r="AR30" s="42"/>
      <c r="BG30" s="267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ROUND(BD94,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G31" s="267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79">
        <v>0.15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ROUND(BE94,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G32" s="267"/>
    </row>
    <row r="33" spans="1:59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ROUND(BF94,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G33" s="267"/>
    </row>
    <row r="34" spans="1:59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G34" s="266"/>
    </row>
    <row r="35" spans="1:59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80" t="s">
        <v>50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G35" s="34"/>
    </row>
    <row r="36" spans="1:59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G36" s="34"/>
    </row>
    <row r="37" spans="1:59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G37" s="34"/>
    </row>
    <row r="38" spans="1:59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9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9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9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9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9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9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9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9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9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9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9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9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9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9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9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9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9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9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9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9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9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9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G60" s="34"/>
    </row>
    <row r="61" spans="1:59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9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9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9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G64" s="34"/>
    </row>
    <row r="65" spans="1:59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9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9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9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9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9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9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9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9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9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9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G75" s="34"/>
    </row>
    <row r="76" spans="1:59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G76" s="34"/>
    </row>
    <row r="77" spans="1:59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G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G81" s="34"/>
    </row>
    <row r="82" spans="1:90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G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G83" s="34"/>
    </row>
    <row r="84" spans="1:90" s="4" customFormat="1" ht="12" customHeight="1">
      <c r="B84" s="58"/>
      <c r="C84" s="29" t="s">
        <v>14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2021-01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17</v>
      </c>
      <c r="D85" s="63"/>
      <c r="E85" s="63"/>
      <c r="F85" s="63"/>
      <c r="G85" s="63"/>
      <c r="H85" s="63"/>
      <c r="I85" s="63"/>
      <c r="J85" s="63"/>
      <c r="K85" s="63"/>
      <c r="L85" s="284" t="str">
        <f>K6</f>
        <v>Oprava plochých střech výrobní hala H1 Kdyně - změna 2/21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G86" s="34"/>
    </row>
    <row r="87" spans="1:90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Kdyně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86" t="str">
        <f>IF(AN8= "","",AN8)</f>
        <v>2. 1. 2021</v>
      </c>
      <c r="AN87" s="286"/>
      <c r="AO87" s="36"/>
      <c r="AP87" s="36"/>
      <c r="AQ87" s="36"/>
      <c r="AR87" s="39"/>
      <c r="BG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G88" s="34"/>
    </row>
    <row r="89" spans="1:90" s="2" customFormat="1" ht="15.2" customHeight="1">
      <c r="A89" s="34"/>
      <c r="B89" s="35"/>
      <c r="C89" s="29" t="s">
        <v>25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KDYNIUM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87" t="str">
        <f>IF(E17="","",E17)</f>
        <v>DEKPROJEKT s.r.o.</v>
      </c>
      <c r="AN89" s="288"/>
      <c r="AO89" s="288"/>
      <c r="AP89" s="288"/>
      <c r="AQ89" s="36"/>
      <c r="AR89" s="39"/>
      <c r="AS89" s="289" t="s">
        <v>58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8"/>
      <c r="BG89" s="34"/>
    </row>
    <row r="90" spans="1:90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87" t="str">
        <f>IF(E20="","",E20)</f>
        <v>Ing. Kateřina Petlíková</v>
      </c>
      <c r="AN90" s="288"/>
      <c r="AO90" s="288"/>
      <c r="AP90" s="288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70"/>
      <c r="BG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2"/>
      <c r="BG91" s="34"/>
    </row>
    <row r="92" spans="1:90" s="2" customFormat="1" ht="29.25" customHeight="1">
      <c r="A92" s="34"/>
      <c r="B92" s="35"/>
      <c r="C92" s="295" t="s">
        <v>59</v>
      </c>
      <c r="D92" s="296"/>
      <c r="E92" s="296"/>
      <c r="F92" s="296"/>
      <c r="G92" s="296"/>
      <c r="H92" s="73"/>
      <c r="I92" s="297" t="s">
        <v>60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61</v>
      </c>
      <c r="AH92" s="296"/>
      <c r="AI92" s="296"/>
      <c r="AJ92" s="296"/>
      <c r="AK92" s="296"/>
      <c r="AL92" s="296"/>
      <c r="AM92" s="296"/>
      <c r="AN92" s="297" t="s">
        <v>62</v>
      </c>
      <c r="AO92" s="296"/>
      <c r="AP92" s="299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6" t="s">
        <v>75</v>
      </c>
      <c r="BE92" s="76" t="s">
        <v>76</v>
      </c>
      <c r="BF92" s="77" t="s">
        <v>77</v>
      </c>
      <c r="BG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80"/>
      <c r="BG93" s="34"/>
    </row>
    <row r="94" spans="1:90" s="6" customFormat="1" ht="32.450000000000003" customHeight="1">
      <c r="B94" s="81"/>
      <c r="C94" s="82" t="s">
        <v>78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3">
        <f>ROUND(AG95,2)</f>
        <v>0</v>
      </c>
      <c r="AH94" s="303"/>
      <c r="AI94" s="303"/>
      <c r="AJ94" s="303"/>
      <c r="AK94" s="303"/>
      <c r="AL94" s="303"/>
      <c r="AM94" s="303"/>
      <c r="AN94" s="304">
        <f>SUM(AG94,AV94)</f>
        <v>0</v>
      </c>
      <c r="AO94" s="304"/>
      <c r="AP94" s="304"/>
      <c r="AQ94" s="85" t="s">
        <v>1</v>
      </c>
      <c r="AR94" s="86"/>
      <c r="AS94" s="87">
        <f>ROUND(AS95,2)</f>
        <v>0</v>
      </c>
      <c r="AT94" s="88">
        <f>ROUND(AT95,2)</f>
        <v>0</v>
      </c>
      <c r="AU94" s="89">
        <f>ROUND(AU95,2)</f>
        <v>0</v>
      </c>
      <c r="AV94" s="89">
        <f>ROUND(SUM(AX94:AY94),2)</f>
        <v>0</v>
      </c>
      <c r="AW94" s="90">
        <f>ROUND(AW95,5)</f>
        <v>0</v>
      </c>
      <c r="AX94" s="89">
        <f>ROUND(BB94*L29,2)</f>
        <v>0</v>
      </c>
      <c r="AY94" s="89">
        <f>ROUND(BC94*L30,2)</f>
        <v>0</v>
      </c>
      <c r="AZ94" s="89">
        <f>ROUND(BD94*L29,2)</f>
        <v>0</v>
      </c>
      <c r="BA94" s="89">
        <f>ROUND(BE94*L30,2)</f>
        <v>0</v>
      </c>
      <c r="BB94" s="89">
        <f>ROUND(BB95,2)</f>
        <v>0</v>
      </c>
      <c r="BC94" s="89">
        <f>ROUND(BC95,2)</f>
        <v>0</v>
      </c>
      <c r="BD94" s="89">
        <f>ROUND(BD95,2)</f>
        <v>0</v>
      </c>
      <c r="BE94" s="89">
        <f>ROUND(BE95,2)</f>
        <v>0</v>
      </c>
      <c r="BF94" s="91">
        <f>ROUND(BF95,2)</f>
        <v>0</v>
      </c>
      <c r="BS94" s="92" t="s">
        <v>79</v>
      </c>
      <c r="BT94" s="92" t="s">
        <v>80</v>
      </c>
      <c r="BV94" s="92" t="s">
        <v>81</v>
      </c>
      <c r="BW94" s="92" t="s">
        <v>6</v>
      </c>
      <c r="BX94" s="92" t="s">
        <v>82</v>
      </c>
      <c r="CL94" s="92" t="s">
        <v>1</v>
      </c>
    </row>
    <row r="95" spans="1:90" s="7" customFormat="1" ht="24.75" customHeight="1">
      <c r="A95" s="93" t="s">
        <v>83</v>
      </c>
      <c r="B95" s="94"/>
      <c r="C95" s="95"/>
      <c r="D95" s="302" t="s">
        <v>15</v>
      </c>
      <c r="E95" s="302"/>
      <c r="F95" s="302"/>
      <c r="G95" s="302"/>
      <c r="H95" s="302"/>
      <c r="I95" s="96"/>
      <c r="J95" s="302" t="s">
        <v>18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'2021-01 - Oprava plochých...'!K30</f>
        <v>0</v>
      </c>
      <c r="AH95" s="301"/>
      <c r="AI95" s="301"/>
      <c r="AJ95" s="301"/>
      <c r="AK95" s="301"/>
      <c r="AL95" s="301"/>
      <c r="AM95" s="301"/>
      <c r="AN95" s="300">
        <f>SUM(AG95,AV95)</f>
        <v>0</v>
      </c>
      <c r="AO95" s="301"/>
      <c r="AP95" s="301"/>
      <c r="AQ95" s="97" t="s">
        <v>84</v>
      </c>
      <c r="AR95" s="98"/>
      <c r="AS95" s="99">
        <f>'2021-01 - Oprava plochých...'!K28</f>
        <v>0</v>
      </c>
      <c r="AT95" s="100">
        <f>'2021-01 - Oprava plochých...'!K29</f>
        <v>0</v>
      </c>
      <c r="AU95" s="100">
        <v>0</v>
      </c>
      <c r="AV95" s="100">
        <f>ROUND(SUM(AX95:AY95),2)</f>
        <v>0</v>
      </c>
      <c r="AW95" s="101">
        <f>'2021-01 - Oprava plochých...'!T126</f>
        <v>0</v>
      </c>
      <c r="AX95" s="100">
        <f>'2021-01 - Oprava plochých...'!K33</f>
        <v>0</v>
      </c>
      <c r="AY95" s="100">
        <f>'2021-01 - Oprava plochých...'!K34</f>
        <v>0</v>
      </c>
      <c r="AZ95" s="100">
        <f>'2021-01 - Oprava plochých...'!K35</f>
        <v>0</v>
      </c>
      <c r="BA95" s="100">
        <f>'2021-01 - Oprava plochých...'!K36</f>
        <v>0</v>
      </c>
      <c r="BB95" s="100">
        <f>'2021-01 - Oprava plochých...'!F33</f>
        <v>0</v>
      </c>
      <c r="BC95" s="100">
        <f>'2021-01 - Oprava plochých...'!F34</f>
        <v>0</v>
      </c>
      <c r="BD95" s="100">
        <f>'2021-01 - Oprava plochých...'!F35</f>
        <v>0</v>
      </c>
      <c r="BE95" s="100">
        <f>'2021-01 - Oprava plochých...'!F36</f>
        <v>0</v>
      </c>
      <c r="BF95" s="102">
        <f>'2021-01 - Oprava plochých...'!F37</f>
        <v>0</v>
      </c>
      <c r="BT95" s="103" t="s">
        <v>85</v>
      </c>
      <c r="BU95" s="103" t="s">
        <v>86</v>
      </c>
      <c r="BV95" s="103" t="s">
        <v>81</v>
      </c>
      <c r="BW95" s="103" t="s">
        <v>6</v>
      </c>
      <c r="BX95" s="103" t="s">
        <v>82</v>
      </c>
      <c r="CL95" s="103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</row>
    <row r="97" spans="1:59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</row>
  </sheetData>
  <sheetProtection algorithmName="SHA-512" hashValue="nHo1vgafSzTs7kjinIFL48hip4HsU7xDflUVu9otns+Fm9FtEKJlXnZftFBmMdHKSz25HzPaISVKq3PMeH54hw==" saltValue="UkjZUiDh8XhLXAhtVKISAxg9PYYvbn2GySYM3xDVCE/W0HBjdmfU/+ZI+/9QxWteHUHzm+c6oux7HXrzkSLhbA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-01 - Oprava plochých...'!C2" display="/"/>
  </hyperlinks>
  <pageMargins left="0.39374999999999999" right="0.39374999999999999" top="0.39374999999999999" bottom="0.39374999999999999" header="0" footer="0"/>
  <pageSetup paperSize="9" scale="75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T2" s="17" t="s">
        <v>6</v>
      </c>
      <c r="AZ2" s="104" t="s">
        <v>87</v>
      </c>
      <c r="BA2" s="104" t="s">
        <v>88</v>
      </c>
      <c r="BB2" s="104" t="s">
        <v>89</v>
      </c>
      <c r="BC2" s="104" t="s">
        <v>90</v>
      </c>
      <c r="BD2" s="104" t="s">
        <v>91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20"/>
      <c r="AT3" s="17" t="s">
        <v>92</v>
      </c>
      <c r="AZ3" s="104" t="s">
        <v>93</v>
      </c>
      <c r="BA3" s="104" t="s">
        <v>94</v>
      </c>
      <c r="BB3" s="104" t="s">
        <v>89</v>
      </c>
      <c r="BC3" s="104" t="s">
        <v>95</v>
      </c>
      <c r="BD3" s="104" t="s">
        <v>91</v>
      </c>
    </row>
    <row r="4" spans="1:56" s="1" customFormat="1" ht="24.95" customHeight="1">
      <c r="B4" s="20"/>
      <c r="D4" s="107" t="s">
        <v>96</v>
      </c>
      <c r="M4" s="20"/>
      <c r="N4" s="108" t="s">
        <v>11</v>
      </c>
      <c r="AT4" s="17" t="s">
        <v>4</v>
      </c>
      <c r="AZ4" s="104" t="s">
        <v>97</v>
      </c>
      <c r="BA4" s="104" t="s">
        <v>98</v>
      </c>
      <c r="BB4" s="104" t="s">
        <v>89</v>
      </c>
      <c r="BC4" s="104" t="s">
        <v>99</v>
      </c>
      <c r="BD4" s="104" t="s">
        <v>91</v>
      </c>
    </row>
    <row r="5" spans="1:56" s="1" customFormat="1" ht="6.95" customHeight="1">
      <c r="B5" s="20"/>
      <c r="M5" s="20"/>
      <c r="AZ5" s="104" t="s">
        <v>100</v>
      </c>
      <c r="BA5" s="104" t="s">
        <v>101</v>
      </c>
      <c r="BB5" s="104" t="s">
        <v>89</v>
      </c>
      <c r="BC5" s="104" t="s">
        <v>102</v>
      </c>
      <c r="BD5" s="104" t="s">
        <v>91</v>
      </c>
    </row>
    <row r="6" spans="1:56" s="2" customFormat="1" ht="12" customHeight="1">
      <c r="A6" s="34"/>
      <c r="B6" s="39"/>
      <c r="C6" s="34"/>
      <c r="D6" s="109" t="s">
        <v>17</v>
      </c>
      <c r="E6" s="34"/>
      <c r="F6" s="34"/>
      <c r="G6" s="34"/>
      <c r="H6" s="34"/>
      <c r="I6" s="34"/>
      <c r="J6" s="34"/>
      <c r="K6" s="34"/>
      <c r="L6" s="34"/>
      <c r="M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Z6" s="104" t="s">
        <v>103</v>
      </c>
      <c r="BA6" s="104" t="s">
        <v>104</v>
      </c>
      <c r="BB6" s="104" t="s">
        <v>89</v>
      </c>
      <c r="BC6" s="104" t="s">
        <v>105</v>
      </c>
      <c r="BD6" s="104" t="s">
        <v>91</v>
      </c>
    </row>
    <row r="7" spans="1:56" s="2" customFormat="1" ht="30" customHeight="1">
      <c r="A7" s="34"/>
      <c r="B7" s="39"/>
      <c r="C7" s="34"/>
      <c r="D7" s="34"/>
      <c r="E7" s="306" t="s">
        <v>18</v>
      </c>
      <c r="F7" s="307"/>
      <c r="G7" s="307"/>
      <c r="H7" s="307"/>
      <c r="I7" s="34"/>
      <c r="J7" s="34"/>
      <c r="K7" s="34"/>
      <c r="L7" s="34"/>
      <c r="M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Z7" s="104" t="s">
        <v>106</v>
      </c>
      <c r="BA7" s="104" t="s">
        <v>107</v>
      </c>
      <c r="BB7" s="104" t="s">
        <v>89</v>
      </c>
      <c r="BC7" s="104" t="s">
        <v>108</v>
      </c>
      <c r="BD7" s="104" t="s">
        <v>91</v>
      </c>
    </row>
    <row r="8" spans="1:5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4" t="s">
        <v>109</v>
      </c>
      <c r="BA8" s="104" t="s">
        <v>110</v>
      </c>
      <c r="BB8" s="104" t="s">
        <v>89</v>
      </c>
      <c r="BC8" s="104" t="s">
        <v>111</v>
      </c>
      <c r="BD8" s="104" t="s">
        <v>91</v>
      </c>
    </row>
    <row r="9" spans="1:56" s="2" customFormat="1" ht="12" customHeight="1">
      <c r="A9" s="34"/>
      <c r="B9" s="39"/>
      <c r="C9" s="34"/>
      <c r="D9" s="109" t="s">
        <v>19</v>
      </c>
      <c r="E9" s="34"/>
      <c r="F9" s="110" t="s">
        <v>1</v>
      </c>
      <c r="G9" s="34"/>
      <c r="H9" s="34"/>
      <c r="I9" s="109" t="s">
        <v>20</v>
      </c>
      <c r="J9" s="110" t="s">
        <v>1</v>
      </c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4" t="s">
        <v>112</v>
      </c>
      <c r="BA9" s="104" t="s">
        <v>113</v>
      </c>
      <c r="BB9" s="104" t="s">
        <v>114</v>
      </c>
      <c r="BC9" s="104" t="s">
        <v>115</v>
      </c>
      <c r="BD9" s="104" t="s">
        <v>91</v>
      </c>
    </row>
    <row r="10" spans="1:56" s="2" customFormat="1" ht="12" customHeight="1">
      <c r="A10" s="34"/>
      <c r="B10" s="39"/>
      <c r="C10" s="34"/>
      <c r="D10" s="109" t="s">
        <v>21</v>
      </c>
      <c r="E10" s="34"/>
      <c r="F10" s="110" t="s">
        <v>22</v>
      </c>
      <c r="G10" s="34"/>
      <c r="H10" s="34"/>
      <c r="I10" s="109" t="s">
        <v>23</v>
      </c>
      <c r="J10" s="111" t="str">
        <f>'Rekapitulace stavby'!AN8</f>
        <v>2. 1. 2021</v>
      </c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4" t="s">
        <v>116</v>
      </c>
      <c r="BA10" s="104" t="s">
        <v>117</v>
      </c>
      <c r="BB10" s="104" t="s">
        <v>114</v>
      </c>
      <c r="BC10" s="104" t="s">
        <v>118</v>
      </c>
      <c r="BD10" s="104" t="s">
        <v>91</v>
      </c>
    </row>
    <row r="11" spans="1:5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4" t="s">
        <v>119</v>
      </c>
      <c r="BA11" s="104" t="s">
        <v>120</v>
      </c>
      <c r="BB11" s="104" t="s">
        <v>114</v>
      </c>
      <c r="BC11" s="104" t="s">
        <v>121</v>
      </c>
      <c r="BD11" s="104" t="s">
        <v>91</v>
      </c>
    </row>
    <row r="12" spans="1:56" s="2" customFormat="1" ht="12" customHeight="1">
      <c r="A12" s="34"/>
      <c r="B12" s="39"/>
      <c r="C12" s="34"/>
      <c r="D12" s="109" t="s">
        <v>25</v>
      </c>
      <c r="E12" s="34"/>
      <c r="F12" s="34"/>
      <c r="G12" s="34"/>
      <c r="H12" s="34"/>
      <c r="I12" s="109" t="s">
        <v>26</v>
      </c>
      <c r="J12" s="110" t="s">
        <v>1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4" t="s">
        <v>122</v>
      </c>
      <c r="BA12" s="104" t="s">
        <v>123</v>
      </c>
      <c r="BB12" s="104" t="s">
        <v>114</v>
      </c>
      <c r="BC12" s="104" t="s">
        <v>124</v>
      </c>
      <c r="BD12" s="104" t="s">
        <v>91</v>
      </c>
    </row>
    <row r="13" spans="1:56" s="2" customFormat="1" ht="18" customHeight="1">
      <c r="A13" s="34"/>
      <c r="B13" s="39"/>
      <c r="C13" s="34"/>
      <c r="D13" s="34"/>
      <c r="E13" s="110" t="s">
        <v>27</v>
      </c>
      <c r="F13" s="34"/>
      <c r="G13" s="34"/>
      <c r="H13" s="34"/>
      <c r="I13" s="109" t="s">
        <v>28</v>
      </c>
      <c r="J13" s="110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4" t="s">
        <v>125</v>
      </c>
      <c r="BA13" s="104" t="s">
        <v>126</v>
      </c>
      <c r="BB13" s="104" t="s">
        <v>114</v>
      </c>
      <c r="BC13" s="104" t="s">
        <v>127</v>
      </c>
      <c r="BD13" s="104" t="s">
        <v>91</v>
      </c>
    </row>
    <row r="14" spans="1:5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4" t="s">
        <v>128</v>
      </c>
      <c r="BA14" s="104" t="s">
        <v>129</v>
      </c>
      <c r="BB14" s="104" t="s">
        <v>114</v>
      </c>
      <c r="BC14" s="104" t="s">
        <v>130</v>
      </c>
      <c r="BD14" s="104" t="s">
        <v>91</v>
      </c>
    </row>
    <row r="15" spans="1:56" s="2" customFormat="1" ht="12" customHeight="1">
      <c r="A15" s="34"/>
      <c r="B15" s="39"/>
      <c r="C15" s="34"/>
      <c r="D15" s="109" t="s">
        <v>29</v>
      </c>
      <c r="E15" s="34"/>
      <c r="F15" s="34"/>
      <c r="G15" s="34"/>
      <c r="H15" s="34"/>
      <c r="I15" s="109" t="s">
        <v>26</v>
      </c>
      <c r="J15" s="30" t="str">
        <f>'Rekapitulace stavby'!AN13</f>
        <v>Vyplň údaj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4" t="s">
        <v>131</v>
      </c>
      <c r="BA15" s="104" t="s">
        <v>132</v>
      </c>
      <c r="BB15" s="104" t="s">
        <v>114</v>
      </c>
      <c r="BC15" s="104" t="s">
        <v>133</v>
      </c>
      <c r="BD15" s="104" t="s">
        <v>91</v>
      </c>
    </row>
    <row r="16" spans="1:56" s="2" customFormat="1" ht="18" customHeight="1">
      <c r="A16" s="34"/>
      <c r="B16" s="39"/>
      <c r="C16" s="34"/>
      <c r="D16" s="34"/>
      <c r="E16" s="308" t="str">
        <f>'Rekapitulace stavby'!E14</f>
        <v>Vyplň údaj</v>
      </c>
      <c r="F16" s="309"/>
      <c r="G16" s="309"/>
      <c r="H16" s="309"/>
      <c r="I16" s="109" t="s">
        <v>28</v>
      </c>
      <c r="J16" s="30" t="str">
        <f>'Rekapitulace stavby'!AN14</f>
        <v>Vyplň údaj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4" t="s">
        <v>134</v>
      </c>
      <c r="BA16" s="104" t="s">
        <v>135</v>
      </c>
      <c r="BB16" s="104" t="s">
        <v>114</v>
      </c>
      <c r="BC16" s="104" t="s">
        <v>136</v>
      </c>
      <c r="BD16" s="104" t="s">
        <v>91</v>
      </c>
    </row>
    <row r="17" spans="1:56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4" t="s">
        <v>137</v>
      </c>
      <c r="BA17" s="104" t="s">
        <v>138</v>
      </c>
      <c r="BB17" s="104" t="s">
        <v>114</v>
      </c>
      <c r="BC17" s="104" t="s">
        <v>139</v>
      </c>
      <c r="BD17" s="104" t="s">
        <v>91</v>
      </c>
    </row>
    <row r="18" spans="1:56" s="2" customFormat="1" ht="12" customHeight="1">
      <c r="A18" s="34"/>
      <c r="B18" s="39"/>
      <c r="C18" s="34"/>
      <c r="D18" s="109" t="s">
        <v>31</v>
      </c>
      <c r="E18" s="34"/>
      <c r="F18" s="34"/>
      <c r="G18" s="34"/>
      <c r="H18" s="34"/>
      <c r="I18" s="109" t="s">
        <v>26</v>
      </c>
      <c r="J18" s="110" t="s">
        <v>32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4" t="s">
        <v>140</v>
      </c>
      <c r="BA18" s="104" t="s">
        <v>141</v>
      </c>
      <c r="BB18" s="104" t="s">
        <v>114</v>
      </c>
      <c r="BC18" s="104" t="s">
        <v>142</v>
      </c>
      <c r="BD18" s="104" t="s">
        <v>91</v>
      </c>
    </row>
    <row r="19" spans="1:56" s="2" customFormat="1" ht="18" customHeight="1">
      <c r="A19" s="34"/>
      <c r="B19" s="39"/>
      <c r="C19" s="34"/>
      <c r="D19" s="34"/>
      <c r="E19" s="110" t="s">
        <v>33</v>
      </c>
      <c r="F19" s="34"/>
      <c r="G19" s="34"/>
      <c r="H19" s="34"/>
      <c r="I19" s="109" t="s">
        <v>28</v>
      </c>
      <c r="J19" s="110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4" t="s">
        <v>143</v>
      </c>
      <c r="BA19" s="104" t="s">
        <v>144</v>
      </c>
      <c r="BB19" s="104" t="s">
        <v>114</v>
      </c>
      <c r="BC19" s="104" t="s">
        <v>145</v>
      </c>
      <c r="BD19" s="104" t="s">
        <v>91</v>
      </c>
    </row>
    <row r="20" spans="1:56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4" t="s">
        <v>146</v>
      </c>
      <c r="BA20" s="104" t="s">
        <v>147</v>
      </c>
      <c r="BB20" s="104" t="s">
        <v>114</v>
      </c>
      <c r="BC20" s="104" t="s">
        <v>148</v>
      </c>
      <c r="BD20" s="104" t="s">
        <v>91</v>
      </c>
    </row>
    <row r="21" spans="1:56" s="2" customFormat="1" ht="12" customHeight="1">
      <c r="A21" s="34"/>
      <c r="B21" s="39"/>
      <c r="C21" s="34"/>
      <c r="D21" s="109" t="s">
        <v>34</v>
      </c>
      <c r="E21" s="34"/>
      <c r="F21" s="34"/>
      <c r="G21" s="34"/>
      <c r="H21" s="34"/>
      <c r="I21" s="109" t="s">
        <v>26</v>
      </c>
      <c r="J21" s="110" t="s">
        <v>35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4" t="s">
        <v>149</v>
      </c>
      <c r="BA21" s="104" t="s">
        <v>150</v>
      </c>
      <c r="BB21" s="104" t="s">
        <v>114</v>
      </c>
      <c r="BC21" s="104" t="s">
        <v>151</v>
      </c>
      <c r="BD21" s="104" t="s">
        <v>91</v>
      </c>
    </row>
    <row r="22" spans="1:56" s="2" customFormat="1" ht="18" customHeight="1">
      <c r="A22" s="34"/>
      <c r="B22" s="39"/>
      <c r="C22" s="34"/>
      <c r="D22" s="34"/>
      <c r="E22" s="110" t="s">
        <v>36</v>
      </c>
      <c r="F22" s="34"/>
      <c r="G22" s="34"/>
      <c r="H22" s="34"/>
      <c r="I22" s="109" t="s">
        <v>28</v>
      </c>
      <c r="J22" s="110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4" t="s">
        <v>152</v>
      </c>
      <c r="BA22" s="104" t="s">
        <v>153</v>
      </c>
      <c r="BB22" s="104" t="s">
        <v>114</v>
      </c>
      <c r="BC22" s="104" t="s">
        <v>154</v>
      </c>
      <c r="BD22" s="104" t="s">
        <v>91</v>
      </c>
    </row>
    <row r="23" spans="1:56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104" t="s">
        <v>155</v>
      </c>
      <c r="BA23" s="104" t="s">
        <v>156</v>
      </c>
      <c r="BB23" s="104" t="s">
        <v>114</v>
      </c>
      <c r="BC23" s="104" t="s">
        <v>157</v>
      </c>
      <c r="BD23" s="104" t="s">
        <v>91</v>
      </c>
    </row>
    <row r="24" spans="1:56" s="2" customFormat="1" ht="12" customHeight="1">
      <c r="A24" s="34"/>
      <c r="B24" s="39"/>
      <c r="C24" s="34"/>
      <c r="D24" s="109" t="s">
        <v>37</v>
      </c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104" t="s">
        <v>158</v>
      </c>
      <c r="BA24" s="104" t="s">
        <v>159</v>
      </c>
      <c r="BB24" s="104" t="s">
        <v>1</v>
      </c>
      <c r="BC24" s="104" t="s">
        <v>160</v>
      </c>
      <c r="BD24" s="104" t="s">
        <v>91</v>
      </c>
    </row>
    <row r="25" spans="1:56" s="8" customFormat="1" ht="16.5" customHeight="1">
      <c r="A25" s="112"/>
      <c r="B25" s="113"/>
      <c r="C25" s="112"/>
      <c r="D25" s="112"/>
      <c r="E25" s="310" t="s">
        <v>1</v>
      </c>
      <c r="F25" s="310"/>
      <c r="G25" s="310"/>
      <c r="H25" s="310"/>
      <c r="I25" s="112"/>
      <c r="J25" s="112"/>
      <c r="K25" s="112"/>
      <c r="L25" s="112"/>
      <c r="M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Z25" s="115" t="s">
        <v>161</v>
      </c>
      <c r="BA25" s="115" t="s">
        <v>162</v>
      </c>
      <c r="BB25" s="115" t="s">
        <v>114</v>
      </c>
      <c r="BC25" s="115" t="s">
        <v>163</v>
      </c>
      <c r="BD25" s="115" t="s">
        <v>91</v>
      </c>
    </row>
    <row r="26" spans="1:56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104" t="s">
        <v>164</v>
      </c>
      <c r="BA26" s="104" t="s">
        <v>165</v>
      </c>
      <c r="BB26" s="104" t="s">
        <v>114</v>
      </c>
      <c r="BC26" s="104" t="s">
        <v>151</v>
      </c>
      <c r="BD26" s="104" t="s">
        <v>91</v>
      </c>
    </row>
    <row r="27" spans="1:56" s="2" customFormat="1" ht="6.95" customHeight="1">
      <c r="A27" s="34"/>
      <c r="B27" s="39"/>
      <c r="C27" s="34"/>
      <c r="D27" s="116"/>
      <c r="E27" s="116"/>
      <c r="F27" s="116"/>
      <c r="G27" s="116"/>
      <c r="H27" s="116"/>
      <c r="I27" s="116"/>
      <c r="J27" s="116"/>
      <c r="K27" s="116"/>
      <c r="L27" s="116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Z27" s="104" t="s">
        <v>166</v>
      </c>
      <c r="BA27" s="104" t="s">
        <v>167</v>
      </c>
      <c r="BB27" s="104" t="s">
        <v>114</v>
      </c>
      <c r="BC27" s="104" t="s">
        <v>168</v>
      </c>
      <c r="BD27" s="104" t="s">
        <v>91</v>
      </c>
    </row>
    <row r="28" spans="1:56" s="2" customFormat="1" ht="12.75">
      <c r="A28" s="34"/>
      <c r="B28" s="39"/>
      <c r="C28" s="34"/>
      <c r="D28" s="34"/>
      <c r="E28" s="109" t="s">
        <v>169</v>
      </c>
      <c r="F28" s="34"/>
      <c r="G28" s="34"/>
      <c r="H28" s="34"/>
      <c r="I28" s="34"/>
      <c r="J28" s="34"/>
      <c r="K28" s="117">
        <f>I94</f>
        <v>0</v>
      </c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Z28" s="104" t="s">
        <v>170</v>
      </c>
      <c r="BA28" s="104" t="s">
        <v>171</v>
      </c>
      <c r="BB28" s="104" t="s">
        <v>114</v>
      </c>
      <c r="BC28" s="104" t="s">
        <v>157</v>
      </c>
      <c r="BD28" s="104" t="s">
        <v>91</v>
      </c>
    </row>
    <row r="29" spans="1:56" s="2" customFormat="1" ht="12.75">
      <c r="A29" s="34"/>
      <c r="B29" s="39"/>
      <c r="C29" s="34"/>
      <c r="D29" s="34"/>
      <c r="E29" s="109" t="s">
        <v>172</v>
      </c>
      <c r="F29" s="34"/>
      <c r="G29" s="34"/>
      <c r="H29" s="34"/>
      <c r="I29" s="34"/>
      <c r="J29" s="34"/>
      <c r="K29" s="117">
        <f>J94</f>
        <v>0</v>
      </c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Z29" s="104" t="s">
        <v>173</v>
      </c>
      <c r="BA29" s="104" t="s">
        <v>174</v>
      </c>
      <c r="BB29" s="104" t="s">
        <v>114</v>
      </c>
      <c r="BC29" s="104" t="s">
        <v>160</v>
      </c>
      <c r="BD29" s="104" t="s">
        <v>91</v>
      </c>
    </row>
    <row r="30" spans="1:56" s="2" customFormat="1" ht="25.35" customHeight="1">
      <c r="A30" s="34"/>
      <c r="B30" s="39"/>
      <c r="C30" s="34"/>
      <c r="D30" s="118" t="s">
        <v>38</v>
      </c>
      <c r="E30" s="34"/>
      <c r="F30" s="34"/>
      <c r="G30" s="34"/>
      <c r="H30" s="34"/>
      <c r="I30" s="34"/>
      <c r="J30" s="34"/>
      <c r="K30" s="119">
        <f>ROUND(K126, 2)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Z30" s="104" t="s">
        <v>175</v>
      </c>
      <c r="BA30" s="104" t="s">
        <v>176</v>
      </c>
      <c r="BB30" s="104" t="s">
        <v>114</v>
      </c>
      <c r="BC30" s="104" t="s">
        <v>177</v>
      </c>
      <c r="BD30" s="104" t="s">
        <v>91</v>
      </c>
    </row>
    <row r="31" spans="1:56" s="2" customFormat="1" ht="6.95" customHeight="1">
      <c r="A31" s="34"/>
      <c r="B31" s="39"/>
      <c r="C31" s="34"/>
      <c r="D31" s="116"/>
      <c r="E31" s="116"/>
      <c r="F31" s="116"/>
      <c r="G31" s="116"/>
      <c r="H31" s="116"/>
      <c r="I31" s="116"/>
      <c r="J31" s="116"/>
      <c r="K31" s="116"/>
      <c r="L31" s="11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0" t="s">
        <v>40</v>
      </c>
      <c r="G32" s="34"/>
      <c r="H32" s="34"/>
      <c r="I32" s="120" t="s">
        <v>39</v>
      </c>
      <c r="J32" s="34"/>
      <c r="K32" s="120" t="s">
        <v>41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1" t="s">
        <v>42</v>
      </c>
      <c r="E33" s="109" t="s">
        <v>43</v>
      </c>
      <c r="F33" s="117">
        <f>ROUND((SUM(BE126:BE431)),  2)</f>
        <v>0</v>
      </c>
      <c r="G33" s="34"/>
      <c r="H33" s="34"/>
      <c r="I33" s="122">
        <v>0.21</v>
      </c>
      <c r="J33" s="34"/>
      <c r="K33" s="117">
        <f>ROUND(((SUM(BE126:BE431))*I33),  2)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9" t="s">
        <v>44</v>
      </c>
      <c r="F34" s="117">
        <f>ROUND((SUM(BF126:BF431)),  2)</f>
        <v>0</v>
      </c>
      <c r="G34" s="34"/>
      <c r="H34" s="34"/>
      <c r="I34" s="122">
        <v>0.15</v>
      </c>
      <c r="J34" s="34"/>
      <c r="K34" s="117">
        <f>ROUND(((SUM(BF126:BF431))*I34), 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9" t="s">
        <v>45</v>
      </c>
      <c r="F35" s="117">
        <f>ROUND((SUM(BG126:BG431)),  2)</f>
        <v>0</v>
      </c>
      <c r="G35" s="34"/>
      <c r="H35" s="34"/>
      <c r="I35" s="122">
        <v>0.21</v>
      </c>
      <c r="J35" s="34"/>
      <c r="K35" s="117">
        <f>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9" t="s">
        <v>46</v>
      </c>
      <c r="F36" s="117">
        <f>ROUND((SUM(BH126:BH431)),  2)</f>
        <v>0</v>
      </c>
      <c r="G36" s="34"/>
      <c r="H36" s="34"/>
      <c r="I36" s="122">
        <v>0.15</v>
      </c>
      <c r="J36" s="34"/>
      <c r="K36" s="117">
        <f>0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9" t="s">
        <v>47</v>
      </c>
      <c r="F37" s="117">
        <f>ROUND((SUM(BI126:BI431)),  2)</f>
        <v>0</v>
      </c>
      <c r="G37" s="34"/>
      <c r="H37" s="34"/>
      <c r="I37" s="122">
        <v>0</v>
      </c>
      <c r="J37" s="34"/>
      <c r="K37" s="117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5"/>
      <c r="K39" s="128">
        <f>SUM(K30:K37)</f>
        <v>0</v>
      </c>
      <c r="L39" s="129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M41" s="20"/>
    </row>
    <row r="42" spans="1:31" s="1" customFormat="1" ht="14.45" customHeight="1">
      <c r="B42" s="20"/>
      <c r="M42" s="20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0" t="s">
        <v>51</v>
      </c>
      <c r="E50" s="131"/>
      <c r="F50" s="131"/>
      <c r="G50" s="130" t="s">
        <v>52</v>
      </c>
      <c r="H50" s="131"/>
      <c r="I50" s="131"/>
      <c r="J50" s="131"/>
      <c r="K50" s="131"/>
      <c r="L50" s="131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4"/>
      <c r="B61" s="39"/>
      <c r="C61" s="34"/>
      <c r="D61" s="132" t="s">
        <v>53</v>
      </c>
      <c r="E61" s="133"/>
      <c r="F61" s="134" t="s">
        <v>54</v>
      </c>
      <c r="G61" s="132" t="s">
        <v>53</v>
      </c>
      <c r="H61" s="133"/>
      <c r="I61" s="133"/>
      <c r="J61" s="135" t="s">
        <v>54</v>
      </c>
      <c r="K61" s="133"/>
      <c r="L61" s="133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4"/>
      <c r="B65" s="39"/>
      <c r="C65" s="34"/>
      <c r="D65" s="130" t="s">
        <v>55</v>
      </c>
      <c r="E65" s="136"/>
      <c r="F65" s="136"/>
      <c r="G65" s="130" t="s">
        <v>56</v>
      </c>
      <c r="H65" s="136"/>
      <c r="I65" s="136"/>
      <c r="J65" s="136"/>
      <c r="K65" s="136"/>
      <c r="L65" s="136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4"/>
      <c r="B76" s="39"/>
      <c r="C76" s="34"/>
      <c r="D76" s="132" t="s">
        <v>53</v>
      </c>
      <c r="E76" s="133"/>
      <c r="F76" s="134" t="s">
        <v>54</v>
      </c>
      <c r="G76" s="132" t="s">
        <v>53</v>
      </c>
      <c r="H76" s="133"/>
      <c r="I76" s="133"/>
      <c r="J76" s="135" t="s">
        <v>54</v>
      </c>
      <c r="K76" s="133"/>
      <c r="L76" s="133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178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30" customHeight="1">
      <c r="A85" s="34"/>
      <c r="B85" s="35"/>
      <c r="C85" s="36"/>
      <c r="D85" s="36"/>
      <c r="E85" s="284" t="str">
        <f>E7</f>
        <v>Oprava plochých střech výrobní hala H1 Kdyně - změna 2/21</v>
      </c>
      <c r="F85" s="311"/>
      <c r="G85" s="311"/>
      <c r="H85" s="311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21</v>
      </c>
      <c r="D87" s="36"/>
      <c r="E87" s="36"/>
      <c r="F87" s="27" t="str">
        <f>F10</f>
        <v>Kdyně</v>
      </c>
      <c r="G87" s="36"/>
      <c r="H87" s="36"/>
      <c r="I87" s="29" t="s">
        <v>23</v>
      </c>
      <c r="J87" s="66" t="str">
        <f>IF(J10="","",J10)</f>
        <v>2. 1. 2021</v>
      </c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2" customHeight="1">
      <c r="A89" s="34"/>
      <c r="B89" s="35"/>
      <c r="C89" s="29" t="s">
        <v>25</v>
      </c>
      <c r="D89" s="36"/>
      <c r="E89" s="36"/>
      <c r="F89" s="27" t="str">
        <f>E13</f>
        <v>KDYNIUM a.s.</v>
      </c>
      <c r="G89" s="36"/>
      <c r="H89" s="36"/>
      <c r="I89" s="29" t="s">
        <v>31</v>
      </c>
      <c r="J89" s="32" t="str">
        <f>E19</f>
        <v>DEKPROJEKT s.r.o.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25.7" customHeight="1">
      <c r="A90" s="34"/>
      <c r="B90" s="35"/>
      <c r="C90" s="29" t="s">
        <v>29</v>
      </c>
      <c r="D90" s="36"/>
      <c r="E90" s="36"/>
      <c r="F90" s="27" t="str">
        <f>IF(E16="","",E16)</f>
        <v>Vyplň údaj</v>
      </c>
      <c r="G90" s="36"/>
      <c r="H90" s="36"/>
      <c r="I90" s="29" t="s">
        <v>34</v>
      </c>
      <c r="J90" s="32" t="str">
        <f>E22</f>
        <v>Ing. Kateřina Petlíková</v>
      </c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41" t="s">
        <v>179</v>
      </c>
      <c r="D92" s="142"/>
      <c r="E92" s="142"/>
      <c r="F92" s="142"/>
      <c r="G92" s="142"/>
      <c r="H92" s="142"/>
      <c r="I92" s="143" t="s">
        <v>180</v>
      </c>
      <c r="J92" s="143" t="s">
        <v>181</v>
      </c>
      <c r="K92" s="143" t="s">
        <v>182</v>
      </c>
      <c r="L92" s="142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4" t="s">
        <v>183</v>
      </c>
      <c r="D94" s="36"/>
      <c r="E94" s="36"/>
      <c r="F94" s="36"/>
      <c r="G94" s="36"/>
      <c r="H94" s="36"/>
      <c r="I94" s="84">
        <f t="shared" ref="I94:J96" si="0">Q126</f>
        <v>0</v>
      </c>
      <c r="J94" s="84">
        <f t="shared" si="0"/>
        <v>0</v>
      </c>
      <c r="K94" s="84">
        <f>K126</f>
        <v>0</v>
      </c>
      <c r="L94" s="3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184</v>
      </c>
    </row>
    <row r="95" spans="1:47" s="9" customFormat="1" ht="24.95" customHeight="1">
      <c r="B95" s="145"/>
      <c r="C95" s="146"/>
      <c r="D95" s="147" t="s">
        <v>185</v>
      </c>
      <c r="E95" s="148"/>
      <c r="F95" s="148"/>
      <c r="G95" s="148"/>
      <c r="H95" s="148"/>
      <c r="I95" s="149">
        <f t="shared" si="0"/>
        <v>0</v>
      </c>
      <c r="J95" s="149">
        <f t="shared" si="0"/>
        <v>0</v>
      </c>
      <c r="K95" s="149">
        <f>K127</f>
        <v>0</v>
      </c>
      <c r="L95" s="146"/>
      <c r="M95" s="150"/>
    </row>
    <row r="96" spans="1:47" s="10" customFormat="1" ht="19.899999999999999" customHeight="1">
      <c r="B96" s="151"/>
      <c r="C96" s="152"/>
      <c r="D96" s="153" t="s">
        <v>186</v>
      </c>
      <c r="E96" s="154"/>
      <c r="F96" s="154"/>
      <c r="G96" s="154"/>
      <c r="H96" s="154"/>
      <c r="I96" s="155">
        <f t="shared" si="0"/>
        <v>0</v>
      </c>
      <c r="J96" s="155">
        <f t="shared" si="0"/>
        <v>0</v>
      </c>
      <c r="K96" s="155">
        <f>K128</f>
        <v>0</v>
      </c>
      <c r="L96" s="152"/>
      <c r="M96" s="156"/>
    </row>
    <row r="97" spans="1:31" s="10" customFormat="1" ht="19.899999999999999" customHeight="1">
      <c r="B97" s="151"/>
      <c r="C97" s="152"/>
      <c r="D97" s="153" t="s">
        <v>187</v>
      </c>
      <c r="E97" s="154"/>
      <c r="F97" s="154"/>
      <c r="G97" s="154"/>
      <c r="H97" s="154"/>
      <c r="I97" s="155">
        <f>Q136</f>
        <v>0</v>
      </c>
      <c r="J97" s="155">
        <f>R136</f>
        <v>0</v>
      </c>
      <c r="K97" s="155">
        <f>K136</f>
        <v>0</v>
      </c>
      <c r="L97" s="152"/>
      <c r="M97" s="156"/>
    </row>
    <row r="98" spans="1:31" s="10" customFormat="1" ht="19.899999999999999" customHeight="1">
      <c r="B98" s="151"/>
      <c r="C98" s="152"/>
      <c r="D98" s="153" t="s">
        <v>188</v>
      </c>
      <c r="E98" s="154"/>
      <c r="F98" s="154"/>
      <c r="G98" s="154"/>
      <c r="H98" s="154"/>
      <c r="I98" s="155">
        <f>Q155</f>
        <v>0</v>
      </c>
      <c r="J98" s="155">
        <f>R155</f>
        <v>0</v>
      </c>
      <c r="K98" s="155">
        <f>K155</f>
        <v>0</v>
      </c>
      <c r="L98" s="152"/>
      <c r="M98" s="156"/>
    </row>
    <row r="99" spans="1:31" s="9" customFormat="1" ht="24.95" customHeight="1">
      <c r="B99" s="145"/>
      <c r="C99" s="146"/>
      <c r="D99" s="147" t="s">
        <v>189</v>
      </c>
      <c r="E99" s="148"/>
      <c r="F99" s="148"/>
      <c r="G99" s="148"/>
      <c r="H99" s="148"/>
      <c r="I99" s="149">
        <f>Q157</f>
        <v>0</v>
      </c>
      <c r="J99" s="149">
        <f>R157</f>
        <v>0</v>
      </c>
      <c r="K99" s="149">
        <f>K157</f>
        <v>0</v>
      </c>
      <c r="L99" s="146"/>
      <c r="M99" s="150"/>
    </row>
    <row r="100" spans="1:31" s="10" customFormat="1" ht="19.899999999999999" customHeight="1">
      <c r="B100" s="151"/>
      <c r="C100" s="152"/>
      <c r="D100" s="153" t="s">
        <v>190</v>
      </c>
      <c r="E100" s="154"/>
      <c r="F100" s="154"/>
      <c r="G100" s="154"/>
      <c r="H100" s="154"/>
      <c r="I100" s="155">
        <f>Q158</f>
        <v>0</v>
      </c>
      <c r="J100" s="155">
        <f>R158</f>
        <v>0</v>
      </c>
      <c r="K100" s="155">
        <f>K158</f>
        <v>0</v>
      </c>
      <c r="L100" s="152"/>
      <c r="M100" s="156"/>
    </row>
    <row r="101" spans="1:31" s="10" customFormat="1" ht="19.899999999999999" customHeight="1">
      <c r="B101" s="151"/>
      <c r="C101" s="152"/>
      <c r="D101" s="153" t="s">
        <v>191</v>
      </c>
      <c r="E101" s="154"/>
      <c r="F101" s="154"/>
      <c r="G101" s="154"/>
      <c r="H101" s="154"/>
      <c r="I101" s="155">
        <f>Q333</f>
        <v>0</v>
      </c>
      <c r="J101" s="155">
        <f>R333</f>
        <v>0</v>
      </c>
      <c r="K101" s="155">
        <f>K333</f>
        <v>0</v>
      </c>
      <c r="L101" s="152"/>
      <c r="M101" s="156"/>
    </row>
    <row r="102" spans="1:31" s="10" customFormat="1" ht="19.899999999999999" customHeight="1">
      <c r="B102" s="151"/>
      <c r="C102" s="152"/>
      <c r="D102" s="153" t="s">
        <v>192</v>
      </c>
      <c r="E102" s="154"/>
      <c r="F102" s="154"/>
      <c r="G102" s="154"/>
      <c r="H102" s="154"/>
      <c r="I102" s="155">
        <f>Q385</f>
        <v>0</v>
      </c>
      <c r="J102" s="155">
        <f>R385</f>
        <v>0</v>
      </c>
      <c r="K102" s="155">
        <f>K385</f>
        <v>0</v>
      </c>
      <c r="L102" s="152"/>
      <c r="M102" s="156"/>
    </row>
    <row r="103" spans="1:31" s="10" customFormat="1" ht="19.899999999999999" customHeight="1">
      <c r="B103" s="151"/>
      <c r="C103" s="152"/>
      <c r="D103" s="153" t="s">
        <v>193</v>
      </c>
      <c r="E103" s="154"/>
      <c r="F103" s="154"/>
      <c r="G103" s="154"/>
      <c r="H103" s="154"/>
      <c r="I103" s="155">
        <f>Q387</f>
        <v>0</v>
      </c>
      <c r="J103" s="155">
        <f>R387</f>
        <v>0</v>
      </c>
      <c r="K103" s="155">
        <f>K387</f>
        <v>0</v>
      </c>
      <c r="L103" s="152"/>
      <c r="M103" s="156"/>
    </row>
    <row r="104" spans="1:31" s="10" customFormat="1" ht="19.899999999999999" customHeight="1">
      <c r="B104" s="151"/>
      <c r="C104" s="152"/>
      <c r="D104" s="153" t="s">
        <v>194</v>
      </c>
      <c r="E104" s="154"/>
      <c r="F104" s="154"/>
      <c r="G104" s="154"/>
      <c r="H104" s="154"/>
      <c r="I104" s="155">
        <f>Q402</f>
        <v>0</v>
      </c>
      <c r="J104" s="155">
        <f>R402</f>
        <v>0</v>
      </c>
      <c r="K104" s="155">
        <f>K402</f>
        <v>0</v>
      </c>
      <c r="L104" s="152"/>
      <c r="M104" s="156"/>
    </row>
    <row r="105" spans="1:31" s="10" customFormat="1" ht="19.899999999999999" customHeight="1">
      <c r="B105" s="151"/>
      <c r="C105" s="152"/>
      <c r="D105" s="153" t="s">
        <v>195</v>
      </c>
      <c r="E105" s="154"/>
      <c r="F105" s="154"/>
      <c r="G105" s="154"/>
      <c r="H105" s="154"/>
      <c r="I105" s="155">
        <f>Q419</f>
        <v>0</v>
      </c>
      <c r="J105" s="155">
        <f>R419</f>
        <v>0</v>
      </c>
      <c r="K105" s="155">
        <f>K419</f>
        <v>0</v>
      </c>
      <c r="L105" s="152"/>
      <c r="M105" s="156"/>
    </row>
    <row r="106" spans="1:31" s="9" customFormat="1" ht="24.95" customHeight="1">
      <c r="B106" s="145"/>
      <c r="C106" s="146"/>
      <c r="D106" s="147" t="s">
        <v>196</v>
      </c>
      <c r="E106" s="148"/>
      <c r="F106" s="148"/>
      <c r="G106" s="148"/>
      <c r="H106" s="148"/>
      <c r="I106" s="149">
        <f>Q427</f>
        <v>0</v>
      </c>
      <c r="J106" s="149">
        <f>R427</f>
        <v>0</v>
      </c>
      <c r="K106" s="149">
        <f>K427</f>
        <v>0</v>
      </c>
      <c r="L106" s="146"/>
      <c r="M106" s="150"/>
    </row>
    <row r="107" spans="1:31" s="10" customFormat="1" ht="19.899999999999999" customHeight="1">
      <c r="B107" s="151"/>
      <c r="C107" s="152"/>
      <c r="D107" s="153" t="s">
        <v>197</v>
      </c>
      <c r="E107" s="154"/>
      <c r="F107" s="154"/>
      <c r="G107" s="154"/>
      <c r="H107" s="154"/>
      <c r="I107" s="155">
        <f>Q428</f>
        <v>0</v>
      </c>
      <c r="J107" s="155">
        <f>R428</f>
        <v>0</v>
      </c>
      <c r="K107" s="155">
        <f>K428</f>
        <v>0</v>
      </c>
      <c r="L107" s="152"/>
      <c r="M107" s="156"/>
    </row>
    <row r="108" spans="1:31" s="10" customFormat="1" ht="19.899999999999999" customHeight="1">
      <c r="B108" s="151"/>
      <c r="C108" s="152"/>
      <c r="D108" s="153" t="s">
        <v>198</v>
      </c>
      <c r="E108" s="154"/>
      <c r="F108" s="154"/>
      <c r="G108" s="154"/>
      <c r="H108" s="154"/>
      <c r="I108" s="155">
        <f>Q430</f>
        <v>0</v>
      </c>
      <c r="J108" s="155">
        <f>R430</f>
        <v>0</v>
      </c>
      <c r="K108" s="155">
        <f>K430</f>
        <v>0</v>
      </c>
      <c r="L108" s="152"/>
      <c r="M108" s="156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199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17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84" t="str">
        <f>E7</f>
        <v>Oprava plochých střech výrobní hala H1 Kdyně - změna 2/21</v>
      </c>
      <c r="F118" s="311"/>
      <c r="G118" s="311"/>
      <c r="H118" s="311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21</v>
      </c>
      <c r="D120" s="36"/>
      <c r="E120" s="36"/>
      <c r="F120" s="27" t="str">
        <f>F10</f>
        <v>Kdyně</v>
      </c>
      <c r="G120" s="36"/>
      <c r="H120" s="36"/>
      <c r="I120" s="29" t="s">
        <v>23</v>
      </c>
      <c r="J120" s="66" t="str">
        <f>IF(J10="","",J10)</f>
        <v>2. 1. 2021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25</v>
      </c>
      <c r="D122" s="36"/>
      <c r="E122" s="36"/>
      <c r="F122" s="27" t="str">
        <f>E13</f>
        <v>KDYNIUM a.s.</v>
      </c>
      <c r="G122" s="36"/>
      <c r="H122" s="36"/>
      <c r="I122" s="29" t="s">
        <v>31</v>
      </c>
      <c r="J122" s="32" t="str">
        <f>E19</f>
        <v>DEKPROJEKT s.r.o.</v>
      </c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29</v>
      </c>
      <c r="D123" s="36"/>
      <c r="E123" s="36"/>
      <c r="F123" s="27" t="str">
        <f>IF(E16="","",E16)</f>
        <v>Vyplň údaj</v>
      </c>
      <c r="G123" s="36"/>
      <c r="H123" s="36"/>
      <c r="I123" s="29" t="s">
        <v>34</v>
      </c>
      <c r="J123" s="32" t="str">
        <f>E22</f>
        <v>Ing. Kateřina Petlíková</v>
      </c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7"/>
      <c r="B125" s="158"/>
      <c r="C125" s="159" t="s">
        <v>200</v>
      </c>
      <c r="D125" s="160" t="s">
        <v>63</v>
      </c>
      <c r="E125" s="160" t="s">
        <v>59</v>
      </c>
      <c r="F125" s="160" t="s">
        <v>60</v>
      </c>
      <c r="G125" s="160" t="s">
        <v>201</v>
      </c>
      <c r="H125" s="160" t="s">
        <v>202</v>
      </c>
      <c r="I125" s="160" t="s">
        <v>203</v>
      </c>
      <c r="J125" s="160" t="s">
        <v>204</v>
      </c>
      <c r="K125" s="161" t="s">
        <v>182</v>
      </c>
      <c r="L125" s="162" t="s">
        <v>205</v>
      </c>
      <c r="M125" s="163"/>
      <c r="N125" s="75" t="s">
        <v>1</v>
      </c>
      <c r="O125" s="76" t="s">
        <v>42</v>
      </c>
      <c r="P125" s="76" t="s">
        <v>206</v>
      </c>
      <c r="Q125" s="76" t="s">
        <v>207</v>
      </c>
      <c r="R125" s="76" t="s">
        <v>208</v>
      </c>
      <c r="S125" s="76" t="s">
        <v>209</v>
      </c>
      <c r="T125" s="76" t="s">
        <v>210</v>
      </c>
      <c r="U125" s="76" t="s">
        <v>211</v>
      </c>
      <c r="V125" s="76" t="s">
        <v>212</v>
      </c>
      <c r="W125" s="76" t="s">
        <v>213</v>
      </c>
      <c r="X125" s="77" t="s">
        <v>214</v>
      </c>
      <c r="Y125" s="157"/>
      <c r="Z125" s="157"/>
      <c r="AA125" s="157"/>
      <c r="AB125" s="157"/>
      <c r="AC125" s="157"/>
      <c r="AD125" s="157"/>
      <c r="AE125" s="157"/>
    </row>
    <row r="126" spans="1:63" s="2" customFormat="1" ht="22.9" customHeight="1">
      <c r="A126" s="34"/>
      <c r="B126" s="35"/>
      <c r="C126" s="82" t="s">
        <v>215</v>
      </c>
      <c r="D126" s="36"/>
      <c r="E126" s="36"/>
      <c r="F126" s="36"/>
      <c r="G126" s="36"/>
      <c r="H126" s="36"/>
      <c r="I126" s="36"/>
      <c r="J126" s="36"/>
      <c r="K126" s="164">
        <f>BK126</f>
        <v>0</v>
      </c>
      <c r="L126" s="36"/>
      <c r="M126" s="39"/>
      <c r="N126" s="78"/>
      <c r="O126" s="165"/>
      <c r="P126" s="79"/>
      <c r="Q126" s="166">
        <f>Q127+Q157+Q427</f>
        <v>0</v>
      </c>
      <c r="R126" s="166">
        <f>R127+R157+R427</f>
        <v>0</v>
      </c>
      <c r="S126" s="79"/>
      <c r="T126" s="167">
        <f>T127+T157+T427</f>
        <v>0</v>
      </c>
      <c r="U126" s="79"/>
      <c r="V126" s="167">
        <f>V127+V157+V427</f>
        <v>28.93712404</v>
      </c>
      <c r="W126" s="79"/>
      <c r="X126" s="168">
        <f>X127+X157+X427</f>
        <v>3.0257362900000007</v>
      </c>
      <c r="Y126" s="34"/>
      <c r="Z126" s="34"/>
      <c r="AA126" s="34"/>
      <c r="AB126" s="34"/>
      <c r="AC126" s="34"/>
      <c r="AD126" s="34"/>
      <c r="AE126" s="34"/>
      <c r="AT126" s="17" t="s">
        <v>79</v>
      </c>
      <c r="AU126" s="17" t="s">
        <v>184</v>
      </c>
      <c r="BK126" s="169">
        <f>BK127+BK157+BK427</f>
        <v>0</v>
      </c>
    </row>
    <row r="127" spans="1:63" s="12" customFormat="1" ht="25.9" customHeight="1">
      <c r="B127" s="170"/>
      <c r="C127" s="171"/>
      <c r="D127" s="172" t="s">
        <v>79</v>
      </c>
      <c r="E127" s="173" t="s">
        <v>216</v>
      </c>
      <c r="F127" s="173" t="s">
        <v>217</v>
      </c>
      <c r="G127" s="171"/>
      <c r="H127" s="171"/>
      <c r="I127" s="174"/>
      <c r="J127" s="174"/>
      <c r="K127" s="175">
        <f>BK127</f>
        <v>0</v>
      </c>
      <c r="L127" s="171"/>
      <c r="M127" s="176"/>
      <c r="N127" s="177"/>
      <c r="O127" s="178"/>
      <c r="P127" s="178"/>
      <c r="Q127" s="179">
        <f>Q128+Q136+Q155</f>
        <v>0</v>
      </c>
      <c r="R127" s="179">
        <f>R128+R136+R155</f>
        <v>0</v>
      </c>
      <c r="S127" s="178"/>
      <c r="T127" s="180">
        <f>T128+T136+T155</f>
        <v>0</v>
      </c>
      <c r="U127" s="178"/>
      <c r="V127" s="180">
        <f>V128+V136+V155</f>
        <v>0</v>
      </c>
      <c r="W127" s="178"/>
      <c r="X127" s="181">
        <f>X128+X136+X155</f>
        <v>0</v>
      </c>
      <c r="AR127" s="182" t="s">
        <v>85</v>
      </c>
      <c r="AT127" s="183" t="s">
        <v>79</v>
      </c>
      <c r="AU127" s="183" t="s">
        <v>80</v>
      </c>
      <c r="AY127" s="182" t="s">
        <v>218</v>
      </c>
      <c r="BK127" s="184">
        <f>BK128+BK136+BK155</f>
        <v>0</v>
      </c>
    </row>
    <row r="128" spans="1:63" s="12" customFormat="1" ht="22.9" customHeight="1">
      <c r="B128" s="170"/>
      <c r="C128" s="171"/>
      <c r="D128" s="172" t="s">
        <v>79</v>
      </c>
      <c r="E128" s="185" t="s">
        <v>219</v>
      </c>
      <c r="F128" s="185" t="s">
        <v>220</v>
      </c>
      <c r="G128" s="171"/>
      <c r="H128" s="171"/>
      <c r="I128" s="174"/>
      <c r="J128" s="174"/>
      <c r="K128" s="186">
        <f>BK128</f>
        <v>0</v>
      </c>
      <c r="L128" s="171"/>
      <c r="M128" s="176"/>
      <c r="N128" s="177"/>
      <c r="O128" s="178"/>
      <c r="P128" s="178"/>
      <c r="Q128" s="179">
        <f>SUM(Q129:Q135)</f>
        <v>0</v>
      </c>
      <c r="R128" s="179">
        <f>SUM(R129:R135)</f>
        <v>0</v>
      </c>
      <c r="S128" s="178"/>
      <c r="T128" s="180">
        <f>SUM(T129:T135)</f>
        <v>0</v>
      </c>
      <c r="U128" s="178"/>
      <c r="V128" s="180">
        <f>SUM(V129:V135)</f>
        <v>0</v>
      </c>
      <c r="W128" s="178"/>
      <c r="X128" s="181">
        <f>SUM(X129:X135)</f>
        <v>0</v>
      </c>
      <c r="AR128" s="182" t="s">
        <v>85</v>
      </c>
      <c r="AT128" s="183" t="s">
        <v>79</v>
      </c>
      <c r="AU128" s="183" t="s">
        <v>85</v>
      </c>
      <c r="AY128" s="182" t="s">
        <v>218</v>
      </c>
      <c r="BK128" s="184">
        <f>SUM(BK129:BK135)</f>
        <v>0</v>
      </c>
    </row>
    <row r="129" spans="1:65" s="2" customFormat="1" ht="16.5" customHeight="1">
      <c r="A129" s="34"/>
      <c r="B129" s="35"/>
      <c r="C129" s="187" t="s">
        <v>85</v>
      </c>
      <c r="D129" s="187" t="s">
        <v>221</v>
      </c>
      <c r="E129" s="188" t="s">
        <v>222</v>
      </c>
      <c r="F129" s="189" t="s">
        <v>223</v>
      </c>
      <c r="G129" s="190" t="s">
        <v>114</v>
      </c>
      <c r="H129" s="191">
        <v>3704.3969999999999</v>
      </c>
      <c r="I129" s="192"/>
      <c r="J129" s="192"/>
      <c r="K129" s="193">
        <f>ROUND(P129*H129,2)</f>
        <v>0</v>
      </c>
      <c r="L129" s="194"/>
      <c r="M129" s="39"/>
      <c r="N129" s="195" t="s">
        <v>1</v>
      </c>
      <c r="O129" s="196" t="s">
        <v>43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1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4"/>
      <c r="Z129" s="34"/>
      <c r="AA129" s="34"/>
      <c r="AB129" s="34"/>
      <c r="AC129" s="34"/>
      <c r="AD129" s="34"/>
      <c r="AE129" s="34"/>
      <c r="AR129" s="200" t="s">
        <v>224</v>
      </c>
      <c r="AT129" s="200" t="s">
        <v>221</v>
      </c>
      <c r="AU129" s="200" t="s">
        <v>92</v>
      </c>
      <c r="AY129" s="17" t="s">
        <v>218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7" t="s">
        <v>85</v>
      </c>
      <c r="BK129" s="201">
        <f>ROUND(P129*H129,2)</f>
        <v>0</v>
      </c>
      <c r="BL129" s="17" t="s">
        <v>224</v>
      </c>
      <c r="BM129" s="200" t="s">
        <v>225</v>
      </c>
    </row>
    <row r="130" spans="1:65" s="13" customFormat="1" ht="11.25">
      <c r="B130" s="202"/>
      <c r="C130" s="203"/>
      <c r="D130" s="204" t="s">
        <v>226</v>
      </c>
      <c r="E130" s="205" t="s">
        <v>1</v>
      </c>
      <c r="F130" s="206" t="s">
        <v>164</v>
      </c>
      <c r="G130" s="203"/>
      <c r="H130" s="207">
        <v>2661.8939999999998</v>
      </c>
      <c r="I130" s="208"/>
      <c r="J130" s="208"/>
      <c r="K130" s="203"/>
      <c r="L130" s="203"/>
      <c r="M130" s="209"/>
      <c r="N130" s="210"/>
      <c r="O130" s="211"/>
      <c r="P130" s="211"/>
      <c r="Q130" s="211"/>
      <c r="R130" s="211"/>
      <c r="S130" s="211"/>
      <c r="T130" s="211"/>
      <c r="U130" s="211"/>
      <c r="V130" s="211"/>
      <c r="W130" s="211"/>
      <c r="X130" s="212"/>
      <c r="AT130" s="213" t="s">
        <v>226</v>
      </c>
      <c r="AU130" s="213" t="s">
        <v>92</v>
      </c>
      <c r="AV130" s="13" t="s">
        <v>92</v>
      </c>
      <c r="AW130" s="13" t="s">
        <v>5</v>
      </c>
      <c r="AX130" s="13" t="s">
        <v>80</v>
      </c>
      <c r="AY130" s="213" t="s">
        <v>218</v>
      </c>
    </row>
    <row r="131" spans="1:65" s="13" customFormat="1" ht="11.25">
      <c r="B131" s="202"/>
      <c r="C131" s="203"/>
      <c r="D131" s="204" t="s">
        <v>226</v>
      </c>
      <c r="E131" s="205" t="s">
        <v>1</v>
      </c>
      <c r="F131" s="206" t="s">
        <v>166</v>
      </c>
      <c r="G131" s="203"/>
      <c r="H131" s="207">
        <v>306.90300000000002</v>
      </c>
      <c r="I131" s="208"/>
      <c r="J131" s="208"/>
      <c r="K131" s="203"/>
      <c r="L131" s="203"/>
      <c r="M131" s="209"/>
      <c r="N131" s="210"/>
      <c r="O131" s="211"/>
      <c r="P131" s="211"/>
      <c r="Q131" s="211"/>
      <c r="R131" s="211"/>
      <c r="S131" s="211"/>
      <c r="T131" s="211"/>
      <c r="U131" s="211"/>
      <c r="V131" s="211"/>
      <c r="W131" s="211"/>
      <c r="X131" s="212"/>
      <c r="AT131" s="213" t="s">
        <v>226</v>
      </c>
      <c r="AU131" s="213" t="s">
        <v>92</v>
      </c>
      <c r="AV131" s="13" t="s">
        <v>92</v>
      </c>
      <c r="AW131" s="13" t="s">
        <v>5</v>
      </c>
      <c r="AX131" s="13" t="s">
        <v>80</v>
      </c>
      <c r="AY131" s="213" t="s">
        <v>218</v>
      </c>
    </row>
    <row r="132" spans="1:65" s="13" customFormat="1" ht="11.25">
      <c r="B132" s="202"/>
      <c r="C132" s="203"/>
      <c r="D132" s="204" t="s">
        <v>226</v>
      </c>
      <c r="E132" s="205" t="s">
        <v>1</v>
      </c>
      <c r="F132" s="206" t="s">
        <v>170</v>
      </c>
      <c r="G132" s="203"/>
      <c r="H132" s="207">
        <v>147.20400000000001</v>
      </c>
      <c r="I132" s="208"/>
      <c r="J132" s="208"/>
      <c r="K132" s="203"/>
      <c r="L132" s="203"/>
      <c r="M132" s="209"/>
      <c r="N132" s="210"/>
      <c r="O132" s="211"/>
      <c r="P132" s="211"/>
      <c r="Q132" s="211"/>
      <c r="R132" s="211"/>
      <c r="S132" s="211"/>
      <c r="T132" s="211"/>
      <c r="U132" s="211"/>
      <c r="V132" s="211"/>
      <c r="W132" s="211"/>
      <c r="X132" s="212"/>
      <c r="AT132" s="213" t="s">
        <v>226</v>
      </c>
      <c r="AU132" s="213" t="s">
        <v>92</v>
      </c>
      <c r="AV132" s="13" t="s">
        <v>92</v>
      </c>
      <c r="AW132" s="13" t="s">
        <v>5</v>
      </c>
      <c r="AX132" s="13" t="s">
        <v>80</v>
      </c>
      <c r="AY132" s="213" t="s">
        <v>218</v>
      </c>
    </row>
    <row r="133" spans="1:65" s="13" customFormat="1" ht="11.25">
      <c r="B133" s="202"/>
      <c r="C133" s="203"/>
      <c r="D133" s="204" t="s">
        <v>226</v>
      </c>
      <c r="E133" s="205" t="s">
        <v>1</v>
      </c>
      <c r="F133" s="206" t="s">
        <v>173</v>
      </c>
      <c r="G133" s="203"/>
      <c r="H133" s="207">
        <v>154.20599999999999</v>
      </c>
      <c r="I133" s="208"/>
      <c r="J133" s="208"/>
      <c r="K133" s="203"/>
      <c r="L133" s="203"/>
      <c r="M133" s="209"/>
      <c r="N133" s="210"/>
      <c r="O133" s="211"/>
      <c r="P133" s="211"/>
      <c r="Q133" s="211"/>
      <c r="R133" s="211"/>
      <c r="S133" s="211"/>
      <c r="T133" s="211"/>
      <c r="U133" s="211"/>
      <c r="V133" s="211"/>
      <c r="W133" s="211"/>
      <c r="X133" s="212"/>
      <c r="AT133" s="213" t="s">
        <v>226</v>
      </c>
      <c r="AU133" s="213" t="s">
        <v>92</v>
      </c>
      <c r="AV133" s="13" t="s">
        <v>92</v>
      </c>
      <c r="AW133" s="13" t="s">
        <v>5</v>
      </c>
      <c r="AX133" s="13" t="s">
        <v>80</v>
      </c>
      <c r="AY133" s="213" t="s">
        <v>218</v>
      </c>
    </row>
    <row r="134" spans="1:65" s="13" customFormat="1" ht="11.25">
      <c r="B134" s="202"/>
      <c r="C134" s="203"/>
      <c r="D134" s="204" t="s">
        <v>226</v>
      </c>
      <c r="E134" s="205" t="s">
        <v>1</v>
      </c>
      <c r="F134" s="206" t="s">
        <v>175</v>
      </c>
      <c r="G134" s="203"/>
      <c r="H134" s="207">
        <v>434.19</v>
      </c>
      <c r="I134" s="208"/>
      <c r="J134" s="208"/>
      <c r="K134" s="203"/>
      <c r="L134" s="203"/>
      <c r="M134" s="209"/>
      <c r="N134" s="210"/>
      <c r="O134" s="211"/>
      <c r="P134" s="211"/>
      <c r="Q134" s="211"/>
      <c r="R134" s="211"/>
      <c r="S134" s="211"/>
      <c r="T134" s="211"/>
      <c r="U134" s="211"/>
      <c r="V134" s="211"/>
      <c r="W134" s="211"/>
      <c r="X134" s="212"/>
      <c r="AT134" s="213" t="s">
        <v>226</v>
      </c>
      <c r="AU134" s="213" t="s">
        <v>92</v>
      </c>
      <c r="AV134" s="13" t="s">
        <v>92</v>
      </c>
      <c r="AW134" s="13" t="s">
        <v>5</v>
      </c>
      <c r="AX134" s="13" t="s">
        <v>80</v>
      </c>
      <c r="AY134" s="213" t="s">
        <v>218</v>
      </c>
    </row>
    <row r="135" spans="1:65" s="14" customFormat="1" ht="11.25">
      <c r="B135" s="214"/>
      <c r="C135" s="215"/>
      <c r="D135" s="204" t="s">
        <v>226</v>
      </c>
      <c r="E135" s="216" t="s">
        <v>1</v>
      </c>
      <c r="F135" s="217" t="s">
        <v>227</v>
      </c>
      <c r="G135" s="215"/>
      <c r="H135" s="218">
        <v>3704.3969999999999</v>
      </c>
      <c r="I135" s="219"/>
      <c r="J135" s="219"/>
      <c r="K135" s="215"/>
      <c r="L135" s="215"/>
      <c r="M135" s="220"/>
      <c r="N135" s="221"/>
      <c r="O135" s="222"/>
      <c r="P135" s="222"/>
      <c r="Q135" s="222"/>
      <c r="R135" s="222"/>
      <c r="S135" s="222"/>
      <c r="T135" s="222"/>
      <c r="U135" s="222"/>
      <c r="V135" s="222"/>
      <c r="W135" s="222"/>
      <c r="X135" s="223"/>
      <c r="AT135" s="224" t="s">
        <v>226</v>
      </c>
      <c r="AU135" s="224" t="s">
        <v>92</v>
      </c>
      <c r="AV135" s="14" t="s">
        <v>224</v>
      </c>
      <c r="AW135" s="14" t="s">
        <v>5</v>
      </c>
      <c r="AX135" s="14" t="s">
        <v>85</v>
      </c>
      <c r="AY135" s="224" t="s">
        <v>218</v>
      </c>
    </row>
    <row r="136" spans="1:65" s="12" customFormat="1" ht="22.9" customHeight="1">
      <c r="B136" s="170"/>
      <c r="C136" s="171"/>
      <c r="D136" s="172" t="s">
        <v>79</v>
      </c>
      <c r="E136" s="185" t="s">
        <v>228</v>
      </c>
      <c r="F136" s="185" t="s">
        <v>229</v>
      </c>
      <c r="G136" s="171"/>
      <c r="H136" s="171"/>
      <c r="I136" s="174"/>
      <c r="J136" s="174"/>
      <c r="K136" s="186">
        <f>BK136</f>
        <v>0</v>
      </c>
      <c r="L136" s="171"/>
      <c r="M136" s="176"/>
      <c r="N136" s="177"/>
      <c r="O136" s="178"/>
      <c r="P136" s="178"/>
      <c r="Q136" s="179">
        <f>SUM(Q137:Q154)</f>
        <v>0</v>
      </c>
      <c r="R136" s="179">
        <f>SUM(R137:R154)</f>
        <v>0</v>
      </c>
      <c r="S136" s="178"/>
      <c r="T136" s="180">
        <f>SUM(T137:T154)</f>
        <v>0</v>
      </c>
      <c r="U136" s="178"/>
      <c r="V136" s="180">
        <f>SUM(V137:V154)</f>
        <v>0</v>
      </c>
      <c r="W136" s="178"/>
      <c r="X136" s="181">
        <f>SUM(X137:X154)</f>
        <v>0</v>
      </c>
      <c r="AR136" s="182" t="s">
        <v>85</v>
      </c>
      <c r="AT136" s="183" t="s">
        <v>79</v>
      </c>
      <c r="AU136" s="183" t="s">
        <v>85</v>
      </c>
      <c r="AY136" s="182" t="s">
        <v>218</v>
      </c>
      <c r="BK136" s="184">
        <f>SUM(BK137:BK154)</f>
        <v>0</v>
      </c>
    </row>
    <row r="137" spans="1:65" s="2" customFormat="1" ht="21.75" customHeight="1">
      <c r="A137" s="34"/>
      <c r="B137" s="35"/>
      <c r="C137" s="187" t="s">
        <v>92</v>
      </c>
      <c r="D137" s="187" t="s">
        <v>221</v>
      </c>
      <c r="E137" s="188" t="s">
        <v>230</v>
      </c>
      <c r="F137" s="189" t="s">
        <v>231</v>
      </c>
      <c r="G137" s="190" t="s">
        <v>232</v>
      </c>
      <c r="H137" s="191">
        <v>1</v>
      </c>
      <c r="I137" s="192"/>
      <c r="J137" s="192"/>
      <c r="K137" s="193">
        <f>ROUND(P137*H137,2)</f>
        <v>0</v>
      </c>
      <c r="L137" s="194"/>
      <c r="M137" s="39"/>
      <c r="N137" s="195" t="s">
        <v>1</v>
      </c>
      <c r="O137" s="196" t="s">
        <v>43</v>
      </c>
      <c r="P137" s="197">
        <f>I137+J137</f>
        <v>0</v>
      </c>
      <c r="Q137" s="197">
        <f>ROUND(I137*H137,2)</f>
        <v>0</v>
      </c>
      <c r="R137" s="197">
        <f>ROUND(J137*H137,2)</f>
        <v>0</v>
      </c>
      <c r="S137" s="71"/>
      <c r="T137" s="198">
        <f>S137*H137</f>
        <v>0</v>
      </c>
      <c r="U137" s="198">
        <v>0</v>
      </c>
      <c r="V137" s="198">
        <f>U137*H137</f>
        <v>0</v>
      </c>
      <c r="W137" s="198">
        <v>0</v>
      </c>
      <c r="X137" s="199">
        <f>W137*H137</f>
        <v>0</v>
      </c>
      <c r="Y137" s="34"/>
      <c r="Z137" s="34"/>
      <c r="AA137" s="34"/>
      <c r="AB137" s="34"/>
      <c r="AC137" s="34"/>
      <c r="AD137" s="34"/>
      <c r="AE137" s="34"/>
      <c r="AR137" s="200" t="s">
        <v>224</v>
      </c>
      <c r="AT137" s="200" t="s">
        <v>221</v>
      </c>
      <c r="AU137" s="200" t="s">
        <v>92</v>
      </c>
      <c r="AY137" s="17" t="s">
        <v>218</v>
      </c>
      <c r="BE137" s="201">
        <f>IF(O137="základní",K137,0)</f>
        <v>0</v>
      </c>
      <c r="BF137" s="201">
        <f>IF(O137="snížená",K137,0)</f>
        <v>0</v>
      </c>
      <c r="BG137" s="201">
        <f>IF(O137="zákl. přenesená",K137,0)</f>
        <v>0</v>
      </c>
      <c r="BH137" s="201">
        <f>IF(O137="sníž. přenesená",K137,0)</f>
        <v>0</v>
      </c>
      <c r="BI137" s="201">
        <f>IF(O137="nulová",K137,0)</f>
        <v>0</v>
      </c>
      <c r="BJ137" s="17" t="s">
        <v>85</v>
      </c>
      <c r="BK137" s="201">
        <f>ROUND(P137*H137,2)</f>
        <v>0</v>
      </c>
      <c r="BL137" s="17" t="s">
        <v>224</v>
      </c>
      <c r="BM137" s="200" t="s">
        <v>233</v>
      </c>
    </row>
    <row r="138" spans="1:65" s="15" customFormat="1" ht="11.25">
      <c r="B138" s="225"/>
      <c r="C138" s="226"/>
      <c r="D138" s="204" t="s">
        <v>226</v>
      </c>
      <c r="E138" s="227" t="s">
        <v>1</v>
      </c>
      <c r="F138" s="228" t="s">
        <v>234</v>
      </c>
      <c r="G138" s="226"/>
      <c r="H138" s="227" t="s">
        <v>1</v>
      </c>
      <c r="I138" s="229"/>
      <c r="J138" s="229"/>
      <c r="K138" s="226"/>
      <c r="L138" s="226"/>
      <c r="M138" s="230"/>
      <c r="N138" s="231"/>
      <c r="O138" s="232"/>
      <c r="P138" s="232"/>
      <c r="Q138" s="232"/>
      <c r="R138" s="232"/>
      <c r="S138" s="232"/>
      <c r="T138" s="232"/>
      <c r="U138" s="232"/>
      <c r="V138" s="232"/>
      <c r="W138" s="232"/>
      <c r="X138" s="233"/>
      <c r="AT138" s="234" t="s">
        <v>226</v>
      </c>
      <c r="AU138" s="234" t="s">
        <v>92</v>
      </c>
      <c r="AV138" s="15" t="s">
        <v>85</v>
      </c>
      <c r="AW138" s="15" t="s">
        <v>5</v>
      </c>
      <c r="AX138" s="15" t="s">
        <v>80</v>
      </c>
      <c r="AY138" s="234" t="s">
        <v>218</v>
      </c>
    </row>
    <row r="139" spans="1:65" s="15" customFormat="1" ht="11.25">
      <c r="B139" s="225"/>
      <c r="C139" s="226"/>
      <c r="D139" s="204" t="s">
        <v>226</v>
      </c>
      <c r="E139" s="227" t="s">
        <v>1</v>
      </c>
      <c r="F139" s="228" t="s">
        <v>235</v>
      </c>
      <c r="G139" s="226"/>
      <c r="H139" s="227" t="s">
        <v>1</v>
      </c>
      <c r="I139" s="229"/>
      <c r="J139" s="229"/>
      <c r="K139" s="226"/>
      <c r="L139" s="226"/>
      <c r="M139" s="230"/>
      <c r="N139" s="231"/>
      <c r="O139" s="232"/>
      <c r="P139" s="232"/>
      <c r="Q139" s="232"/>
      <c r="R139" s="232"/>
      <c r="S139" s="232"/>
      <c r="T139" s="232"/>
      <c r="U139" s="232"/>
      <c r="V139" s="232"/>
      <c r="W139" s="232"/>
      <c r="X139" s="233"/>
      <c r="AT139" s="234" t="s">
        <v>226</v>
      </c>
      <c r="AU139" s="234" t="s">
        <v>92</v>
      </c>
      <c r="AV139" s="15" t="s">
        <v>85</v>
      </c>
      <c r="AW139" s="15" t="s">
        <v>5</v>
      </c>
      <c r="AX139" s="15" t="s">
        <v>80</v>
      </c>
      <c r="AY139" s="234" t="s">
        <v>218</v>
      </c>
    </row>
    <row r="140" spans="1:65" s="15" customFormat="1" ht="22.5">
      <c r="B140" s="225"/>
      <c r="C140" s="226"/>
      <c r="D140" s="204" t="s">
        <v>226</v>
      </c>
      <c r="E140" s="227" t="s">
        <v>1</v>
      </c>
      <c r="F140" s="228" t="s">
        <v>236</v>
      </c>
      <c r="G140" s="226"/>
      <c r="H140" s="227" t="s">
        <v>1</v>
      </c>
      <c r="I140" s="229"/>
      <c r="J140" s="229"/>
      <c r="K140" s="226"/>
      <c r="L140" s="226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226</v>
      </c>
      <c r="AU140" s="234" t="s">
        <v>92</v>
      </c>
      <c r="AV140" s="15" t="s">
        <v>85</v>
      </c>
      <c r="AW140" s="15" t="s">
        <v>5</v>
      </c>
      <c r="AX140" s="15" t="s">
        <v>80</v>
      </c>
      <c r="AY140" s="234" t="s">
        <v>218</v>
      </c>
    </row>
    <row r="141" spans="1:65" s="15" customFormat="1" ht="11.25">
      <c r="B141" s="225"/>
      <c r="C141" s="226"/>
      <c r="D141" s="204" t="s">
        <v>226</v>
      </c>
      <c r="E141" s="227" t="s">
        <v>1</v>
      </c>
      <c r="F141" s="228" t="s">
        <v>237</v>
      </c>
      <c r="G141" s="226"/>
      <c r="H141" s="227" t="s">
        <v>1</v>
      </c>
      <c r="I141" s="229"/>
      <c r="J141" s="229"/>
      <c r="K141" s="226"/>
      <c r="L141" s="226"/>
      <c r="M141" s="230"/>
      <c r="N141" s="231"/>
      <c r="O141" s="232"/>
      <c r="P141" s="232"/>
      <c r="Q141" s="232"/>
      <c r="R141" s="232"/>
      <c r="S141" s="232"/>
      <c r="T141" s="232"/>
      <c r="U141" s="232"/>
      <c r="V141" s="232"/>
      <c r="W141" s="232"/>
      <c r="X141" s="233"/>
      <c r="AT141" s="234" t="s">
        <v>226</v>
      </c>
      <c r="AU141" s="234" t="s">
        <v>92</v>
      </c>
      <c r="AV141" s="15" t="s">
        <v>85</v>
      </c>
      <c r="AW141" s="15" t="s">
        <v>5</v>
      </c>
      <c r="AX141" s="15" t="s">
        <v>80</v>
      </c>
      <c r="AY141" s="234" t="s">
        <v>218</v>
      </c>
    </row>
    <row r="142" spans="1:65" s="15" customFormat="1" ht="11.25">
      <c r="B142" s="225"/>
      <c r="C142" s="226"/>
      <c r="D142" s="204" t="s">
        <v>226</v>
      </c>
      <c r="E142" s="227" t="s">
        <v>1</v>
      </c>
      <c r="F142" s="228" t="s">
        <v>238</v>
      </c>
      <c r="G142" s="226"/>
      <c r="H142" s="227" t="s">
        <v>1</v>
      </c>
      <c r="I142" s="229"/>
      <c r="J142" s="229"/>
      <c r="K142" s="226"/>
      <c r="L142" s="226"/>
      <c r="M142" s="230"/>
      <c r="N142" s="231"/>
      <c r="O142" s="232"/>
      <c r="P142" s="232"/>
      <c r="Q142" s="232"/>
      <c r="R142" s="232"/>
      <c r="S142" s="232"/>
      <c r="T142" s="232"/>
      <c r="U142" s="232"/>
      <c r="V142" s="232"/>
      <c r="W142" s="232"/>
      <c r="X142" s="233"/>
      <c r="AT142" s="234" t="s">
        <v>226</v>
      </c>
      <c r="AU142" s="234" t="s">
        <v>92</v>
      </c>
      <c r="AV142" s="15" t="s">
        <v>85</v>
      </c>
      <c r="AW142" s="15" t="s">
        <v>5</v>
      </c>
      <c r="AX142" s="15" t="s">
        <v>80</v>
      </c>
      <c r="AY142" s="234" t="s">
        <v>218</v>
      </c>
    </row>
    <row r="143" spans="1:65" s="15" customFormat="1" ht="11.25">
      <c r="B143" s="225"/>
      <c r="C143" s="226"/>
      <c r="D143" s="204" t="s">
        <v>226</v>
      </c>
      <c r="E143" s="227" t="s">
        <v>1</v>
      </c>
      <c r="F143" s="228" t="s">
        <v>239</v>
      </c>
      <c r="G143" s="226"/>
      <c r="H143" s="227" t="s">
        <v>1</v>
      </c>
      <c r="I143" s="229"/>
      <c r="J143" s="229"/>
      <c r="K143" s="226"/>
      <c r="L143" s="226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226</v>
      </c>
      <c r="AU143" s="234" t="s">
        <v>92</v>
      </c>
      <c r="AV143" s="15" t="s">
        <v>85</v>
      </c>
      <c r="AW143" s="15" t="s">
        <v>5</v>
      </c>
      <c r="AX143" s="15" t="s">
        <v>80</v>
      </c>
      <c r="AY143" s="234" t="s">
        <v>218</v>
      </c>
    </row>
    <row r="144" spans="1:65" s="15" customFormat="1" ht="11.25">
      <c r="B144" s="225"/>
      <c r="C144" s="226"/>
      <c r="D144" s="204" t="s">
        <v>226</v>
      </c>
      <c r="E144" s="227" t="s">
        <v>1</v>
      </c>
      <c r="F144" s="228" t="s">
        <v>240</v>
      </c>
      <c r="G144" s="226"/>
      <c r="H144" s="227" t="s">
        <v>1</v>
      </c>
      <c r="I144" s="229"/>
      <c r="J144" s="229"/>
      <c r="K144" s="226"/>
      <c r="L144" s="226"/>
      <c r="M144" s="230"/>
      <c r="N144" s="231"/>
      <c r="O144" s="232"/>
      <c r="P144" s="232"/>
      <c r="Q144" s="232"/>
      <c r="R144" s="232"/>
      <c r="S144" s="232"/>
      <c r="T144" s="232"/>
      <c r="U144" s="232"/>
      <c r="V144" s="232"/>
      <c r="W144" s="232"/>
      <c r="X144" s="233"/>
      <c r="AT144" s="234" t="s">
        <v>226</v>
      </c>
      <c r="AU144" s="234" t="s">
        <v>92</v>
      </c>
      <c r="AV144" s="15" t="s">
        <v>85</v>
      </c>
      <c r="AW144" s="15" t="s">
        <v>5</v>
      </c>
      <c r="AX144" s="15" t="s">
        <v>80</v>
      </c>
      <c r="AY144" s="234" t="s">
        <v>218</v>
      </c>
    </row>
    <row r="145" spans="1:65" s="15" customFormat="1" ht="11.25">
      <c r="B145" s="225"/>
      <c r="C145" s="226"/>
      <c r="D145" s="204" t="s">
        <v>226</v>
      </c>
      <c r="E145" s="227" t="s">
        <v>1</v>
      </c>
      <c r="F145" s="228" t="s">
        <v>241</v>
      </c>
      <c r="G145" s="226"/>
      <c r="H145" s="227" t="s">
        <v>1</v>
      </c>
      <c r="I145" s="229"/>
      <c r="J145" s="229"/>
      <c r="K145" s="226"/>
      <c r="L145" s="226"/>
      <c r="M145" s="230"/>
      <c r="N145" s="231"/>
      <c r="O145" s="232"/>
      <c r="P145" s="232"/>
      <c r="Q145" s="232"/>
      <c r="R145" s="232"/>
      <c r="S145" s="232"/>
      <c r="T145" s="232"/>
      <c r="U145" s="232"/>
      <c r="V145" s="232"/>
      <c r="W145" s="232"/>
      <c r="X145" s="233"/>
      <c r="AT145" s="234" t="s">
        <v>226</v>
      </c>
      <c r="AU145" s="234" t="s">
        <v>92</v>
      </c>
      <c r="AV145" s="15" t="s">
        <v>85</v>
      </c>
      <c r="AW145" s="15" t="s">
        <v>5</v>
      </c>
      <c r="AX145" s="15" t="s">
        <v>80</v>
      </c>
      <c r="AY145" s="234" t="s">
        <v>218</v>
      </c>
    </row>
    <row r="146" spans="1:65" s="15" customFormat="1" ht="11.25">
      <c r="B146" s="225"/>
      <c r="C146" s="226"/>
      <c r="D146" s="204" t="s">
        <v>226</v>
      </c>
      <c r="E146" s="227" t="s">
        <v>1</v>
      </c>
      <c r="F146" s="228" t="s">
        <v>242</v>
      </c>
      <c r="G146" s="226"/>
      <c r="H146" s="227" t="s">
        <v>1</v>
      </c>
      <c r="I146" s="229"/>
      <c r="J146" s="229"/>
      <c r="K146" s="226"/>
      <c r="L146" s="226"/>
      <c r="M146" s="230"/>
      <c r="N146" s="231"/>
      <c r="O146" s="232"/>
      <c r="P146" s="232"/>
      <c r="Q146" s="232"/>
      <c r="R146" s="232"/>
      <c r="S146" s="232"/>
      <c r="T146" s="232"/>
      <c r="U146" s="232"/>
      <c r="V146" s="232"/>
      <c r="W146" s="232"/>
      <c r="X146" s="233"/>
      <c r="AT146" s="234" t="s">
        <v>226</v>
      </c>
      <c r="AU146" s="234" t="s">
        <v>92</v>
      </c>
      <c r="AV146" s="15" t="s">
        <v>85</v>
      </c>
      <c r="AW146" s="15" t="s">
        <v>5</v>
      </c>
      <c r="AX146" s="15" t="s">
        <v>80</v>
      </c>
      <c r="AY146" s="234" t="s">
        <v>218</v>
      </c>
    </row>
    <row r="147" spans="1:65" s="15" customFormat="1" ht="11.25">
      <c r="B147" s="225"/>
      <c r="C147" s="226"/>
      <c r="D147" s="204" t="s">
        <v>226</v>
      </c>
      <c r="E147" s="227" t="s">
        <v>1</v>
      </c>
      <c r="F147" s="228" t="s">
        <v>243</v>
      </c>
      <c r="G147" s="226"/>
      <c r="H147" s="227" t="s">
        <v>1</v>
      </c>
      <c r="I147" s="229"/>
      <c r="J147" s="229"/>
      <c r="K147" s="226"/>
      <c r="L147" s="226"/>
      <c r="M147" s="230"/>
      <c r="N147" s="231"/>
      <c r="O147" s="232"/>
      <c r="P147" s="232"/>
      <c r="Q147" s="232"/>
      <c r="R147" s="232"/>
      <c r="S147" s="232"/>
      <c r="T147" s="232"/>
      <c r="U147" s="232"/>
      <c r="V147" s="232"/>
      <c r="W147" s="232"/>
      <c r="X147" s="233"/>
      <c r="AT147" s="234" t="s">
        <v>226</v>
      </c>
      <c r="AU147" s="234" t="s">
        <v>92</v>
      </c>
      <c r="AV147" s="15" t="s">
        <v>85</v>
      </c>
      <c r="AW147" s="15" t="s">
        <v>5</v>
      </c>
      <c r="AX147" s="15" t="s">
        <v>80</v>
      </c>
      <c r="AY147" s="234" t="s">
        <v>218</v>
      </c>
    </row>
    <row r="148" spans="1:65" s="15" customFormat="1" ht="11.25">
      <c r="B148" s="225"/>
      <c r="C148" s="226"/>
      <c r="D148" s="204" t="s">
        <v>226</v>
      </c>
      <c r="E148" s="227" t="s">
        <v>1</v>
      </c>
      <c r="F148" s="228" t="s">
        <v>244</v>
      </c>
      <c r="G148" s="226"/>
      <c r="H148" s="227" t="s">
        <v>1</v>
      </c>
      <c r="I148" s="229"/>
      <c r="J148" s="229"/>
      <c r="K148" s="226"/>
      <c r="L148" s="226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226</v>
      </c>
      <c r="AU148" s="234" t="s">
        <v>92</v>
      </c>
      <c r="AV148" s="15" t="s">
        <v>85</v>
      </c>
      <c r="AW148" s="15" t="s">
        <v>5</v>
      </c>
      <c r="AX148" s="15" t="s">
        <v>80</v>
      </c>
      <c r="AY148" s="234" t="s">
        <v>218</v>
      </c>
    </row>
    <row r="149" spans="1:65" s="15" customFormat="1" ht="11.25">
      <c r="B149" s="225"/>
      <c r="C149" s="226"/>
      <c r="D149" s="204" t="s">
        <v>226</v>
      </c>
      <c r="E149" s="227" t="s">
        <v>1</v>
      </c>
      <c r="F149" s="228" t="s">
        <v>245</v>
      </c>
      <c r="G149" s="226"/>
      <c r="H149" s="227" t="s">
        <v>1</v>
      </c>
      <c r="I149" s="229"/>
      <c r="J149" s="229"/>
      <c r="K149" s="226"/>
      <c r="L149" s="226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226</v>
      </c>
      <c r="AU149" s="234" t="s">
        <v>92</v>
      </c>
      <c r="AV149" s="15" t="s">
        <v>85</v>
      </c>
      <c r="AW149" s="15" t="s">
        <v>5</v>
      </c>
      <c r="AX149" s="15" t="s">
        <v>80</v>
      </c>
      <c r="AY149" s="234" t="s">
        <v>218</v>
      </c>
    </row>
    <row r="150" spans="1:65" s="15" customFormat="1" ht="11.25">
      <c r="B150" s="225"/>
      <c r="C150" s="226"/>
      <c r="D150" s="204" t="s">
        <v>226</v>
      </c>
      <c r="E150" s="227" t="s">
        <v>1</v>
      </c>
      <c r="F150" s="228" t="s">
        <v>246</v>
      </c>
      <c r="G150" s="226"/>
      <c r="H150" s="227" t="s">
        <v>1</v>
      </c>
      <c r="I150" s="229"/>
      <c r="J150" s="229"/>
      <c r="K150" s="226"/>
      <c r="L150" s="226"/>
      <c r="M150" s="230"/>
      <c r="N150" s="231"/>
      <c r="O150" s="232"/>
      <c r="P150" s="232"/>
      <c r="Q150" s="232"/>
      <c r="R150" s="232"/>
      <c r="S150" s="232"/>
      <c r="T150" s="232"/>
      <c r="U150" s="232"/>
      <c r="V150" s="232"/>
      <c r="W150" s="232"/>
      <c r="X150" s="233"/>
      <c r="AT150" s="234" t="s">
        <v>226</v>
      </c>
      <c r="AU150" s="234" t="s">
        <v>92</v>
      </c>
      <c r="AV150" s="15" t="s">
        <v>85</v>
      </c>
      <c r="AW150" s="15" t="s">
        <v>5</v>
      </c>
      <c r="AX150" s="15" t="s">
        <v>80</v>
      </c>
      <c r="AY150" s="234" t="s">
        <v>218</v>
      </c>
    </row>
    <row r="151" spans="1:65" s="15" customFormat="1" ht="11.25">
      <c r="B151" s="225"/>
      <c r="C151" s="226"/>
      <c r="D151" s="204" t="s">
        <v>226</v>
      </c>
      <c r="E151" s="227" t="s">
        <v>1</v>
      </c>
      <c r="F151" s="228" t="s">
        <v>247</v>
      </c>
      <c r="G151" s="226"/>
      <c r="H151" s="227" t="s">
        <v>1</v>
      </c>
      <c r="I151" s="229"/>
      <c r="J151" s="229"/>
      <c r="K151" s="226"/>
      <c r="L151" s="226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226</v>
      </c>
      <c r="AU151" s="234" t="s">
        <v>92</v>
      </c>
      <c r="AV151" s="15" t="s">
        <v>85</v>
      </c>
      <c r="AW151" s="15" t="s">
        <v>5</v>
      </c>
      <c r="AX151" s="15" t="s">
        <v>80</v>
      </c>
      <c r="AY151" s="234" t="s">
        <v>218</v>
      </c>
    </row>
    <row r="152" spans="1:65" s="15" customFormat="1" ht="11.25">
      <c r="B152" s="225"/>
      <c r="C152" s="226"/>
      <c r="D152" s="204" t="s">
        <v>226</v>
      </c>
      <c r="E152" s="227" t="s">
        <v>1</v>
      </c>
      <c r="F152" s="228" t="s">
        <v>232</v>
      </c>
      <c r="G152" s="226"/>
      <c r="H152" s="227" t="s">
        <v>1</v>
      </c>
      <c r="I152" s="229"/>
      <c r="J152" s="229"/>
      <c r="K152" s="226"/>
      <c r="L152" s="226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226</v>
      </c>
      <c r="AU152" s="234" t="s">
        <v>92</v>
      </c>
      <c r="AV152" s="15" t="s">
        <v>85</v>
      </c>
      <c r="AW152" s="15" t="s">
        <v>5</v>
      </c>
      <c r="AX152" s="15" t="s">
        <v>80</v>
      </c>
      <c r="AY152" s="234" t="s">
        <v>218</v>
      </c>
    </row>
    <row r="153" spans="1:65" s="13" customFormat="1" ht="11.25">
      <c r="B153" s="202"/>
      <c r="C153" s="203"/>
      <c r="D153" s="204" t="s">
        <v>226</v>
      </c>
      <c r="E153" s="205" t="s">
        <v>1</v>
      </c>
      <c r="F153" s="206" t="s">
        <v>85</v>
      </c>
      <c r="G153" s="203"/>
      <c r="H153" s="207">
        <v>1</v>
      </c>
      <c r="I153" s="208"/>
      <c r="J153" s="208"/>
      <c r="K153" s="203"/>
      <c r="L153" s="203"/>
      <c r="M153" s="209"/>
      <c r="N153" s="210"/>
      <c r="O153" s="211"/>
      <c r="P153" s="211"/>
      <c r="Q153" s="211"/>
      <c r="R153" s="211"/>
      <c r="S153" s="211"/>
      <c r="T153" s="211"/>
      <c r="U153" s="211"/>
      <c r="V153" s="211"/>
      <c r="W153" s="211"/>
      <c r="X153" s="212"/>
      <c r="AT153" s="213" t="s">
        <v>226</v>
      </c>
      <c r="AU153" s="213" t="s">
        <v>92</v>
      </c>
      <c r="AV153" s="13" t="s">
        <v>92</v>
      </c>
      <c r="AW153" s="13" t="s">
        <v>5</v>
      </c>
      <c r="AX153" s="13" t="s">
        <v>80</v>
      </c>
      <c r="AY153" s="213" t="s">
        <v>218</v>
      </c>
    </row>
    <row r="154" spans="1:65" s="14" customFormat="1" ht="11.25">
      <c r="B154" s="214"/>
      <c r="C154" s="215"/>
      <c r="D154" s="204" t="s">
        <v>226</v>
      </c>
      <c r="E154" s="216" t="s">
        <v>1</v>
      </c>
      <c r="F154" s="217" t="s">
        <v>227</v>
      </c>
      <c r="G154" s="215"/>
      <c r="H154" s="218">
        <v>1</v>
      </c>
      <c r="I154" s="219"/>
      <c r="J154" s="219"/>
      <c r="K154" s="215"/>
      <c r="L154" s="215"/>
      <c r="M154" s="220"/>
      <c r="N154" s="221"/>
      <c r="O154" s="222"/>
      <c r="P154" s="222"/>
      <c r="Q154" s="222"/>
      <c r="R154" s="222"/>
      <c r="S154" s="222"/>
      <c r="T154" s="222"/>
      <c r="U154" s="222"/>
      <c r="V154" s="222"/>
      <c r="W154" s="222"/>
      <c r="X154" s="223"/>
      <c r="AT154" s="224" t="s">
        <v>226</v>
      </c>
      <c r="AU154" s="224" t="s">
        <v>92</v>
      </c>
      <c r="AV154" s="14" t="s">
        <v>224</v>
      </c>
      <c r="AW154" s="14" t="s">
        <v>5</v>
      </c>
      <c r="AX154" s="14" t="s">
        <v>85</v>
      </c>
      <c r="AY154" s="224" t="s">
        <v>218</v>
      </c>
    </row>
    <row r="155" spans="1:65" s="12" customFormat="1" ht="22.9" customHeight="1">
      <c r="B155" s="170"/>
      <c r="C155" s="171"/>
      <c r="D155" s="172" t="s">
        <v>79</v>
      </c>
      <c r="E155" s="185" t="s">
        <v>248</v>
      </c>
      <c r="F155" s="185" t="s">
        <v>249</v>
      </c>
      <c r="G155" s="171"/>
      <c r="H155" s="171"/>
      <c r="I155" s="174"/>
      <c r="J155" s="174"/>
      <c r="K155" s="186">
        <f>BK155</f>
        <v>0</v>
      </c>
      <c r="L155" s="171"/>
      <c r="M155" s="176"/>
      <c r="N155" s="177"/>
      <c r="O155" s="178"/>
      <c r="P155" s="178"/>
      <c r="Q155" s="179">
        <f>Q156</f>
        <v>0</v>
      </c>
      <c r="R155" s="179">
        <f>R156</f>
        <v>0</v>
      </c>
      <c r="S155" s="178"/>
      <c r="T155" s="180">
        <f>T156</f>
        <v>0</v>
      </c>
      <c r="U155" s="178"/>
      <c r="V155" s="180">
        <f>V156</f>
        <v>0</v>
      </c>
      <c r="W155" s="178"/>
      <c r="X155" s="181">
        <f>X156</f>
        <v>0</v>
      </c>
      <c r="AR155" s="182" t="s">
        <v>85</v>
      </c>
      <c r="AT155" s="183" t="s">
        <v>79</v>
      </c>
      <c r="AU155" s="183" t="s">
        <v>85</v>
      </c>
      <c r="AY155" s="182" t="s">
        <v>218</v>
      </c>
      <c r="BK155" s="184">
        <f>BK156</f>
        <v>0</v>
      </c>
    </row>
    <row r="156" spans="1:65" s="2" customFormat="1" ht="21.75" customHeight="1">
      <c r="A156" s="34"/>
      <c r="B156" s="35"/>
      <c r="C156" s="187" t="s">
        <v>91</v>
      </c>
      <c r="D156" s="187" t="s">
        <v>221</v>
      </c>
      <c r="E156" s="188" t="s">
        <v>250</v>
      </c>
      <c r="F156" s="189" t="s">
        <v>251</v>
      </c>
      <c r="G156" s="190" t="s">
        <v>252</v>
      </c>
      <c r="H156" s="191">
        <v>3.0259999999999998</v>
      </c>
      <c r="I156" s="192"/>
      <c r="J156" s="192"/>
      <c r="K156" s="193">
        <f>ROUND(P156*H156,2)</f>
        <v>0</v>
      </c>
      <c r="L156" s="194"/>
      <c r="M156" s="39"/>
      <c r="N156" s="195" t="s">
        <v>1</v>
      </c>
      <c r="O156" s="196" t="s">
        <v>43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71"/>
      <c r="T156" s="198">
        <f>S156*H156</f>
        <v>0</v>
      </c>
      <c r="U156" s="198">
        <v>0</v>
      </c>
      <c r="V156" s="198">
        <f>U156*H156</f>
        <v>0</v>
      </c>
      <c r="W156" s="198">
        <v>0</v>
      </c>
      <c r="X156" s="199">
        <f>W156*H156</f>
        <v>0</v>
      </c>
      <c r="Y156" s="34"/>
      <c r="Z156" s="34"/>
      <c r="AA156" s="34"/>
      <c r="AB156" s="34"/>
      <c r="AC156" s="34"/>
      <c r="AD156" s="34"/>
      <c r="AE156" s="34"/>
      <c r="AR156" s="200" t="s">
        <v>224</v>
      </c>
      <c r="AT156" s="200" t="s">
        <v>221</v>
      </c>
      <c r="AU156" s="200" t="s">
        <v>92</v>
      </c>
      <c r="AY156" s="17" t="s">
        <v>218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7" t="s">
        <v>85</v>
      </c>
      <c r="BK156" s="201">
        <f>ROUND(P156*H156,2)</f>
        <v>0</v>
      </c>
      <c r="BL156" s="17" t="s">
        <v>224</v>
      </c>
      <c r="BM156" s="200" t="s">
        <v>253</v>
      </c>
    </row>
    <row r="157" spans="1:65" s="12" customFormat="1" ht="25.9" customHeight="1">
      <c r="B157" s="170"/>
      <c r="C157" s="171"/>
      <c r="D157" s="172" t="s">
        <v>79</v>
      </c>
      <c r="E157" s="173" t="s">
        <v>254</v>
      </c>
      <c r="F157" s="173" t="s">
        <v>255</v>
      </c>
      <c r="G157" s="171"/>
      <c r="H157" s="171"/>
      <c r="I157" s="174"/>
      <c r="J157" s="174"/>
      <c r="K157" s="175">
        <f>BK157</f>
        <v>0</v>
      </c>
      <c r="L157" s="171"/>
      <c r="M157" s="176"/>
      <c r="N157" s="177"/>
      <c r="O157" s="178"/>
      <c r="P157" s="178"/>
      <c r="Q157" s="179">
        <f>Q158+Q333+Q385+Q387+Q402+Q419</f>
        <v>0</v>
      </c>
      <c r="R157" s="179">
        <f>R158+R333+R385+R387+R402+R419</f>
        <v>0</v>
      </c>
      <c r="S157" s="178"/>
      <c r="T157" s="180">
        <f>T158+T333+T385+T387+T402+T419</f>
        <v>0</v>
      </c>
      <c r="U157" s="178"/>
      <c r="V157" s="180">
        <f>V158+V333+V385+V387+V402+V419</f>
        <v>28.93712404</v>
      </c>
      <c r="W157" s="178"/>
      <c r="X157" s="181">
        <f>X158+X333+X385+X387+X402+X419</f>
        <v>3.0257362900000007</v>
      </c>
      <c r="AR157" s="182" t="s">
        <v>92</v>
      </c>
      <c r="AT157" s="183" t="s">
        <v>79</v>
      </c>
      <c r="AU157" s="183" t="s">
        <v>80</v>
      </c>
      <c r="AY157" s="182" t="s">
        <v>218</v>
      </c>
      <c r="BK157" s="184">
        <f>BK158+BK333+BK385+BK387+BK402+BK419</f>
        <v>0</v>
      </c>
    </row>
    <row r="158" spans="1:65" s="12" customFormat="1" ht="22.9" customHeight="1">
      <c r="B158" s="170"/>
      <c r="C158" s="171"/>
      <c r="D158" s="172" t="s">
        <v>79</v>
      </c>
      <c r="E158" s="185" t="s">
        <v>256</v>
      </c>
      <c r="F158" s="185" t="s">
        <v>257</v>
      </c>
      <c r="G158" s="171"/>
      <c r="H158" s="171"/>
      <c r="I158" s="174"/>
      <c r="J158" s="174"/>
      <c r="K158" s="186">
        <f>BK158</f>
        <v>0</v>
      </c>
      <c r="L158" s="171"/>
      <c r="M158" s="176"/>
      <c r="N158" s="177"/>
      <c r="O158" s="178"/>
      <c r="P158" s="178"/>
      <c r="Q158" s="179">
        <f>SUM(Q159:Q332)</f>
        <v>0</v>
      </c>
      <c r="R158" s="179">
        <f>SUM(R159:R332)</f>
        <v>0</v>
      </c>
      <c r="S158" s="178"/>
      <c r="T158" s="180">
        <f>SUM(T159:T332)</f>
        <v>0</v>
      </c>
      <c r="U158" s="178"/>
      <c r="V158" s="180">
        <f>SUM(V159:V332)</f>
        <v>10.47802018</v>
      </c>
      <c r="W158" s="178"/>
      <c r="X158" s="181">
        <f>SUM(X159:X332)</f>
        <v>0</v>
      </c>
      <c r="AR158" s="182" t="s">
        <v>92</v>
      </c>
      <c r="AT158" s="183" t="s">
        <v>79</v>
      </c>
      <c r="AU158" s="183" t="s">
        <v>85</v>
      </c>
      <c r="AY158" s="182" t="s">
        <v>218</v>
      </c>
      <c r="BK158" s="184">
        <f>SUM(BK159:BK332)</f>
        <v>0</v>
      </c>
    </row>
    <row r="159" spans="1:65" s="2" customFormat="1" ht="21.75" customHeight="1">
      <c r="A159" s="34"/>
      <c r="B159" s="35"/>
      <c r="C159" s="187" t="s">
        <v>224</v>
      </c>
      <c r="D159" s="187" t="s">
        <v>221</v>
      </c>
      <c r="E159" s="188" t="s">
        <v>258</v>
      </c>
      <c r="F159" s="189" t="s">
        <v>259</v>
      </c>
      <c r="G159" s="190" t="s">
        <v>114</v>
      </c>
      <c r="H159" s="191">
        <v>51.161999999999999</v>
      </c>
      <c r="I159" s="192"/>
      <c r="J159" s="192"/>
      <c r="K159" s="193">
        <f>ROUND(P159*H159,2)</f>
        <v>0</v>
      </c>
      <c r="L159" s="194"/>
      <c r="M159" s="39"/>
      <c r="N159" s="195" t="s">
        <v>1</v>
      </c>
      <c r="O159" s="196" t="s">
        <v>43</v>
      </c>
      <c r="P159" s="197">
        <f>I159+J159</f>
        <v>0</v>
      </c>
      <c r="Q159" s="197">
        <f>ROUND(I159*H159,2)</f>
        <v>0</v>
      </c>
      <c r="R159" s="197">
        <f>ROUND(J159*H159,2)</f>
        <v>0</v>
      </c>
      <c r="S159" s="71"/>
      <c r="T159" s="198">
        <f>S159*H159</f>
        <v>0</v>
      </c>
      <c r="U159" s="198">
        <v>0</v>
      </c>
      <c r="V159" s="198">
        <f>U159*H159</f>
        <v>0</v>
      </c>
      <c r="W159" s="198">
        <v>0</v>
      </c>
      <c r="X159" s="199">
        <f>W159*H159</f>
        <v>0</v>
      </c>
      <c r="Y159" s="34"/>
      <c r="Z159" s="34"/>
      <c r="AA159" s="34"/>
      <c r="AB159" s="34"/>
      <c r="AC159" s="34"/>
      <c r="AD159" s="34"/>
      <c r="AE159" s="34"/>
      <c r="AR159" s="200" t="s">
        <v>260</v>
      </c>
      <c r="AT159" s="200" t="s">
        <v>221</v>
      </c>
      <c r="AU159" s="200" t="s">
        <v>92</v>
      </c>
      <c r="AY159" s="17" t="s">
        <v>218</v>
      </c>
      <c r="BE159" s="201">
        <f>IF(O159="základní",K159,0)</f>
        <v>0</v>
      </c>
      <c r="BF159" s="201">
        <f>IF(O159="snížená",K159,0)</f>
        <v>0</v>
      </c>
      <c r="BG159" s="201">
        <f>IF(O159="zákl. přenesená",K159,0)</f>
        <v>0</v>
      </c>
      <c r="BH159" s="201">
        <f>IF(O159="sníž. přenesená",K159,0)</f>
        <v>0</v>
      </c>
      <c r="BI159" s="201">
        <f>IF(O159="nulová",K159,0)</f>
        <v>0</v>
      </c>
      <c r="BJ159" s="17" t="s">
        <v>85</v>
      </c>
      <c r="BK159" s="201">
        <f>ROUND(P159*H159,2)</f>
        <v>0</v>
      </c>
      <c r="BL159" s="17" t="s">
        <v>260</v>
      </c>
      <c r="BM159" s="200" t="s">
        <v>261</v>
      </c>
    </row>
    <row r="160" spans="1:65" s="13" customFormat="1" ht="11.25">
      <c r="B160" s="202"/>
      <c r="C160" s="203"/>
      <c r="D160" s="204" t="s">
        <v>226</v>
      </c>
      <c r="E160" s="205" t="s">
        <v>1</v>
      </c>
      <c r="F160" s="206" t="s">
        <v>262</v>
      </c>
      <c r="G160" s="203"/>
      <c r="H160" s="207">
        <v>36.247</v>
      </c>
      <c r="I160" s="208"/>
      <c r="J160" s="208"/>
      <c r="K160" s="203"/>
      <c r="L160" s="203"/>
      <c r="M160" s="209"/>
      <c r="N160" s="210"/>
      <c r="O160" s="211"/>
      <c r="P160" s="211"/>
      <c r="Q160" s="211"/>
      <c r="R160" s="211"/>
      <c r="S160" s="211"/>
      <c r="T160" s="211"/>
      <c r="U160" s="211"/>
      <c r="V160" s="211"/>
      <c r="W160" s="211"/>
      <c r="X160" s="212"/>
      <c r="AT160" s="213" t="s">
        <v>226</v>
      </c>
      <c r="AU160" s="213" t="s">
        <v>92</v>
      </c>
      <c r="AV160" s="13" t="s">
        <v>92</v>
      </c>
      <c r="AW160" s="13" t="s">
        <v>5</v>
      </c>
      <c r="AX160" s="13" t="s">
        <v>80</v>
      </c>
      <c r="AY160" s="213" t="s">
        <v>218</v>
      </c>
    </row>
    <row r="161" spans="1:65" s="13" customFormat="1" ht="11.25">
      <c r="B161" s="202"/>
      <c r="C161" s="203"/>
      <c r="D161" s="204" t="s">
        <v>226</v>
      </c>
      <c r="E161" s="205" t="s">
        <v>1</v>
      </c>
      <c r="F161" s="206" t="s">
        <v>263</v>
      </c>
      <c r="G161" s="203"/>
      <c r="H161" s="207">
        <v>14.914999999999999</v>
      </c>
      <c r="I161" s="208"/>
      <c r="J161" s="208"/>
      <c r="K161" s="203"/>
      <c r="L161" s="203"/>
      <c r="M161" s="209"/>
      <c r="N161" s="210"/>
      <c r="O161" s="211"/>
      <c r="P161" s="211"/>
      <c r="Q161" s="211"/>
      <c r="R161" s="211"/>
      <c r="S161" s="211"/>
      <c r="T161" s="211"/>
      <c r="U161" s="211"/>
      <c r="V161" s="211"/>
      <c r="W161" s="211"/>
      <c r="X161" s="212"/>
      <c r="AT161" s="213" t="s">
        <v>226</v>
      </c>
      <c r="AU161" s="213" t="s">
        <v>92</v>
      </c>
      <c r="AV161" s="13" t="s">
        <v>92</v>
      </c>
      <c r="AW161" s="13" t="s">
        <v>5</v>
      </c>
      <c r="AX161" s="13" t="s">
        <v>80</v>
      </c>
      <c r="AY161" s="213" t="s">
        <v>218</v>
      </c>
    </row>
    <row r="162" spans="1:65" s="14" customFormat="1" ht="11.25">
      <c r="B162" s="214"/>
      <c r="C162" s="215"/>
      <c r="D162" s="204" t="s">
        <v>226</v>
      </c>
      <c r="E162" s="216" t="s">
        <v>1</v>
      </c>
      <c r="F162" s="217" t="s">
        <v>227</v>
      </c>
      <c r="G162" s="215"/>
      <c r="H162" s="218">
        <v>51.161999999999999</v>
      </c>
      <c r="I162" s="219"/>
      <c r="J162" s="219"/>
      <c r="K162" s="215"/>
      <c r="L162" s="215"/>
      <c r="M162" s="220"/>
      <c r="N162" s="221"/>
      <c r="O162" s="222"/>
      <c r="P162" s="222"/>
      <c r="Q162" s="222"/>
      <c r="R162" s="222"/>
      <c r="S162" s="222"/>
      <c r="T162" s="222"/>
      <c r="U162" s="222"/>
      <c r="V162" s="222"/>
      <c r="W162" s="222"/>
      <c r="X162" s="223"/>
      <c r="AT162" s="224" t="s">
        <v>226</v>
      </c>
      <c r="AU162" s="224" t="s">
        <v>92</v>
      </c>
      <c r="AV162" s="14" t="s">
        <v>224</v>
      </c>
      <c r="AW162" s="14" t="s">
        <v>5</v>
      </c>
      <c r="AX162" s="14" t="s">
        <v>85</v>
      </c>
      <c r="AY162" s="224" t="s">
        <v>218</v>
      </c>
    </row>
    <row r="163" spans="1:65" s="2" customFormat="1" ht="16.5" customHeight="1">
      <c r="A163" s="34"/>
      <c r="B163" s="35"/>
      <c r="C163" s="235" t="s">
        <v>264</v>
      </c>
      <c r="D163" s="235" t="s">
        <v>265</v>
      </c>
      <c r="E163" s="236" t="s">
        <v>266</v>
      </c>
      <c r="F163" s="237" t="s">
        <v>267</v>
      </c>
      <c r="G163" s="238" t="s">
        <v>268</v>
      </c>
      <c r="H163" s="239">
        <v>20.465</v>
      </c>
      <c r="I163" s="240"/>
      <c r="J163" s="241"/>
      <c r="K163" s="242">
        <f>ROUND(P163*H163,2)</f>
        <v>0</v>
      </c>
      <c r="L163" s="241"/>
      <c r="M163" s="243"/>
      <c r="N163" s="244" t="s">
        <v>1</v>
      </c>
      <c r="O163" s="196" t="s">
        <v>43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1"/>
      <c r="T163" s="198">
        <f>S163*H163</f>
        <v>0</v>
      </c>
      <c r="U163" s="198">
        <v>1E-3</v>
      </c>
      <c r="V163" s="198">
        <f>U163*H163</f>
        <v>2.0465000000000001E-2</v>
      </c>
      <c r="W163" s="198">
        <v>0</v>
      </c>
      <c r="X163" s="199">
        <f>W163*H163</f>
        <v>0</v>
      </c>
      <c r="Y163" s="34"/>
      <c r="Z163" s="34"/>
      <c r="AA163" s="34"/>
      <c r="AB163" s="34"/>
      <c r="AC163" s="34"/>
      <c r="AD163" s="34"/>
      <c r="AE163" s="34"/>
      <c r="AR163" s="200" t="s">
        <v>269</v>
      </c>
      <c r="AT163" s="200" t="s">
        <v>265</v>
      </c>
      <c r="AU163" s="200" t="s">
        <v>92</v>
      </c>
      <c r="AY163" s="17" t="s">
        <v>218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7" t="s">
        <v>85</v>
      </c>
      <c r="BK163" s="201">
        <f>ROUND(P163*H163,2)</f>
        <v>0</v>
      </c>
      <c r="BL163" s="17" t="s">
        <v>260</v>
      </c>
      <c r="BM163" s="200" t="s">
        <v>270</v>
      </c>
    </row>
    <row r="164" spans="1:65" s="13" customFormat="1" ht="11.25">
      <c r="B164" s="202"/>
      <c r="C164" s="203"/>
      <c r="D164" s="204" t="s">
        <v>226</v>
      </c>
      <c r="E164" s="205" t="s">
        <v>1</v>
      </c>
      <c r="F164" s="206" t="s">
        <v>271</v>
      </c>
      <c r="G164" s="203"/>
      <c r="H164" s="207">
        <v>14.499000000000001</v>
      </c>
      <c r="I164" s="208"/>
      <c r="J164" s="208"/>
      <c r="K164" s="203"/>
      <c r="L164" s="203"/>
      <c r="M164" s="209"/>
      <c r="N164" s="210"/>
      <c r="O164" s="211"/>
      <c r="P164" s="211"/>
      <c r="Q164" s="211"/>
      <c r="R164" s="211"/>
      <c r="S164" s="211"/>
      <c r="T164" s="211"/>
      <c r="U164" s="211"/>
      <c r="V164" s="211"/>
      <c r="W164" s="211"/>
      <c r="X164" s="212"/>
      <c r="AT164" s="213" t="s">
        <v>226</v>
      </c>
      <c r="AU164" s="213" t="s">
        <v>92</v>
      </c>
      <c r="AV164" s="13" t="s">
        <v>92</v>
      </c>
      <c r="AW164" s="13" t="s">
        <v>5</v>
      </c>
      <c r="AX164" s="13" t="s">
        <v>80</v>
      </c>
      <c r="AY164" s="213" t="s">
        <v>218</v>
      </c>
    </row>
    <row r="165" spans="1:65" s="13" customFormat="1" ht="11.25">
      <c r="B165" s="202"/>
      <c r="C165" s="203"/>
      <c r="D165" s="204" t="s">
        <v>226</v>
      </c>
      <c r="E165" s="205" t="s">
        <v>1</v>
      </c>
      <c r="F165" s="206" t="s">
        <v>272</v>
      </c>
      <c r="G165" s="203"/>
      <c r="H165" s="207">
        <v>5.9660000000000002</v>
      </c>
      <c r="I165" s="208"/>
      <c r="J165" s="208"/>
      <c r="K165" s="203"/>
      <c r="L165" s="203"/>
      <c r="M165" s="209"/>
      <c r="N165" s="210"/>
      <c r="O165" s="211"/>
      <c r="P165" s="211"/>
      <c r="Q165" s="211"/>
      <c r="R165" s="211"/>
      <c r="S165" s="211"/>
      <c r="T165" s="211"/>
      <c r="U165" s="211"/>
      <c r="V165" s="211"/>
      <c r="W165" s="211"/>
      <c r="X165" s="212"/>
      <c r="AT165" s="213" t="s">
        <v>226</v>
      </c>
      <c r="AU165" s="213" t="s">
        <v>92</v>
      </c>
      <c r="AV165" s="13" t="s">
        <v>92</v>
      </c>
      <c r="AW165" s="13" t="s">
        <v>5</v>
      </c>
      <c r="AX165" s="13" t="s">
        <v>80</v>
      </c>
      <c r="AY165" s="213" t="s">
        <v>218</v>
      </c>
    </row>
    <row r="166" spans="1:65" s="14" customFormat="1" ht="11.25">
      <c r="B166" s="214"/>
      <c r="C166" s="215"/>
      <c r="D166" s="204" t="s">
        <v>226</v>
      </c>
      <c r="E166" s="216" t="s">
        <v>1</v>
      </c>
      <c r="F166" s="217" t="s">
        <v>227</v>
      </c>
      <c r="G166" s="215"/>
      <c r="H166" s="218">
        <v>20.465</v>
      </c>
      <c r="I166" s="219"/>
      <c r="J166" s="219"/>
      <c r="K166" s="215"/>
      <c r="L166" s="215"/>
      <c r="M166" s="220"/>
      <c r="N166" s="221"/>
      <c r="O166" s="222"/>
      <c r="P166" s="222"/>
      <c r="Q166" s="222"/>
      <c r="R166" s="222"/>
      <c r="S166" s="222"/>
      <c r="T166" s="222"/>
      <c r="U166" s="222"/>
      <c r="V166" s="222"/>
      <c r="W166" s="222"/>
      <c r="X166" s="223"/>
      <c r="AT166" s="224" t="s">
        <v>226</v>
      </c>
      <c r="AU166" s="224" t="s">
        <v>92</v>
      </c>
      <c r="AV166" s="14" t="s">
        <v>224</v>
      </c>
      <c r="AW166" s="14" t="s">
        <v>5</v>
      </c>
      <c r="AX166" s="14" t="s">
        <v>85</v>
      </c>
      <c r="AY166" s="224" t="s">
        <v>218</v>
      </c>
    </row>
    <row r="167" spans="1:65" s="2" customFormat="1" ht="21.75" customHeight="1">
      <c r="A167" s="34"/>
      <c r="B167" s="35"/>
      <c r="C167" s="187" t="s">
        <v>219</v>
      </c>
      <c r="D167" s="187" t="s">
        <v>221</v>
      </c>
      <c r="E167" s="188" t="s">
        <v>273</v>
      </c>
      <c r="F167" s="189" t="s">
        <v>274</v>
      </c>
      <c r="G167" s="190" t="s">
        <v>114</v>
      </c>
      <c r="H167" s="191">
        <v>49.715000000000003</v>
      </c>
      <c r="I167" s="192"/>
      <c r="J167" s="192"/>
      <c r="K167" s="193">
        <f>ROUND(P167*H167,2)</f>
        <v>0</v>
      </c>
      <c r="L167" s="194"/>
      <c r="M167" s="39"/>
      <c r="N167" s="195" t="s">
        <v>1</v>
      </c>
      <c r="O167" s="196" t="s">
        <v>43</v>
      </c>
      <c r="P167" s="197">
        <f>I167+J167</f>
        <v>0</v>
      </c>
      <c r="Q167" s="197">
        <f>ROUND(I167*H167,2)</f>
        <v>0</v>
      </c>
      <c r="R167" s="197">
        <f>ROUND(J167*H167,2)</f>
        <v>0</v>
      </c>
      <c r="S167" s="71"/>
      <c r="T167" s="198">
        <f>S167*H167</f>
        <v>0</v>
      </c>
      <c r="U167" s="198">
        <v>0</v>
      </c>
      <c r="V167" s="198">
        <f>U167*H167</f>
        <v>0</v>
      </c>
      <c r="W167" s="198">
        <v>0</v>
      </c>
      <c r="X167" s="199">
        <f>W167*H167</f>
        <v>0</v>
      </c>
      <c r="Y167" s="34"/>
      <c r="Z167" s="34"/>
      <c r="AA167" s="34"/>
      <c r="AB167" s="34"/>
      <c r="AC167" s="34"/>
      <c r="AD167" s="34"/>
      <c r="AE167" s="34"/>
      <c r="AR167" s="200" t="s">
        <v>260</v>
      </c>
      <c r="AT167" s="200" t="s">
        <v>221</v>
      </c>
      <c r="AU167" s="200" t="s">
        <v>92</v>
      </c>
      <c r="AY167" s="17" t="s">
        <v>218</v>
      </c>
      <c r="BE167" s="201">
        <f>IF(O167="základní",K167,0)</f>
        <v>0</v>
      </c>
      <c r="BF167" s="201">
        <f>IF(O167="snížená",K167,0)</f>
        <v>0</v>
      </c>
      <c r="BG167" s="201">
        <f>IF(O167="zákl. přenesená",K167,0)</f>
        <v>0</v>
      </c>
      <c r="BH167" s="201">
        <f>IF(O167="sníž. přenesená",K167,0)</f>
        <v>0</v>
      </c>
      <c r="BI167" s="201">
        <f>IF(O167="nulová",K167,0)</f>
        <v>0</v>
      </c>
      <c r="BJ167" s="17" t="s">
        <v>85</v>
      </c>
      <c r="BK167" s="201">
        <f>ROUND(P167*H167,2)</f>
        <v>0</v>
      </c>
      <c r="BL167" s="17" t="s">
        <v>260</v>
      </c>
      <c r="BM167" s="200" t="s">
        <v>275</v>
      </c>
    </row>
    <row r="168" spans="1:65" s="13" customFormat="1" ht="11.25">
      <c r="B168" s="202"/>
      <c r="C168" s="203"/>
      <c r="D168" s="204" t="s">
        <v>226</v>
      </c>
      <c r="E168" s="205" t="s">
        <v>1</v>
      </c>
      <c r="F168" s="206" t="s">
        <v>276</v>
      </c>
      <c r="G168" s="203"/>
      <c r="H168" s="207">
        <v>49.715000000000003</v>
      </c>
      <c r="I168" s="208"/>
      <c r="J168" s="208"/>
      <c r="K168" s="203"/>
      <c r="L168" s="203"/>
      <c r="M168" s="209"/>
      <c r="N168" s="210"/>
      <c r="O168" s="211"/>
      <c r="P168" s="211"/>
      <c r="Q168" s="211"/>
      <c r="R168" s="211"/>
      <c r="S168" s="211"/>
      <c r="T168" s="211"/>
      <c r="U168" s="211"/>
      <c r="V168" s="211"/>
      <c r="W168" s="211"/>
      <c r="X168" s="212"/>
      <c r="AT168" s="213" t="s">
        <v>226</v>
      </c>
      <c r="AU168" s="213" t="s">
        <v>92</v>
      </c>
      <c r="AV168" s="13" t="s">
        <v>92</v>
      </c>
      <c r="AW168" s="13" t="s">
        <v>5</v>
      </c>
      <c r="AX168" s="13" t="s">
        <v>80</v>
      </c>
      <c r="AY168" s="213" t="s">
        <v>218</v>
      </c>
    </row>
    <row r="169" spans="1:65" s="14" customFormat="1" ht="11.25">
      <c r="B169" s="214"/>
      <c r="C169" s="215"/>
      <c r="D169" s="204" t="s">
        <v>226</v>
      </c>
      <c r="E169" s="216" t="s">
        <v>1</v>
      </c>
      <c r="F169" s="217" t="s">
        <v>227</v>
      </c>
      <c r="G169" s="215"/>
      <c r="H169" s="218">
        <v>49.715000000000003</v>
      </c>
      <c r="I169" s="219"/>
      <c r="J169" s="219"/>
      <c r="K169" s="215"/>
      <c r="L169" s="215"/>
      <c r="M169" s="220"/>
      <c r="N169" s="221"/>
      <c r="O169" s="222"/>
      <c r="P169" s="222"/>
      <c r="Q169" s="222"/>
      <c r="R169" s="222"/>
      <c r="S169" s="222"/>
      <c r="T169" s="222"/>
      <c r="U169" s="222"/>
      <c r="V169" s="222"/>
      <c r="W169" s="222"/>
      <c r="X169" s="223"/>
      <c r="AT169" s="224" t="s">
        <v>226</v>
      </c>
      <c r="AU169" s="224" t="s">
        <v>92</v>
      </c>
      <c r="AV169" s="14" t="s">
        <v>224</v>
      </c>
      <c r="AW169" s="14" t="s">
        <v>5</v>
      </c>
      <c r="AX169" s="14" t="s">
        <v>85</v>
      </c>
      <c r="AY169" s="224" t="s">
        <v>218</v>
      </c>
    </row>
    <row r="170" spans="1:65" s="2" customFormat="1" ht="44.25" customHeight="1">
      <c r="A170" s="34"/>
      <c r="B170" s="35"/>
      <c r="C170" s="235" t="s">
        <v>277</v>
      </c>
      <c r="D170" s="235" t="s">
        <v>265</v>
      </c>
      <c r="E170" s="236" t="s">
        <v>278</v>
      </c>
      <c r="F170" s="237" t="s">
        <v>279</v>
      </c>
      <c r="G170" s="238" t="s">
        <v>114</v>
      </c>
      <c r="H170" s="239">
        <v>57.171999999999997</v>
      </c>
      <c r="I170" s="240"/>
      <c r="J170" s="241"/>
      <c r="K170" s="242">
        <f>ROUND(P170*H170,2)</f>
        <v>0</v>
      </c>
      <c r="L170" s="241"/>
      <c r="M170" s="243"/>
      <c r="N170" s="244" t="s">
        <v>1</v>
      </c>
      <c r="O170" s="196" t="s">
        <v>43</v>
      </c>
      <c r="P170" s="197">
        <f>I170+J170</f>
        <v>0</v>
      </c>
      <c r="Q170" s="197">
        <f>ROUND(I170*H170,2)</f>
        <v>0</v>
      </c>
      <c r="R170" s="197">
        <f>ROUND(J170*H170,2)</f>
        <v>0</v>
      </c>
      <c r="S170" s="71"/>
      <c r="T170" s="198">
        <f>S170*H170</f>
        <v>0</v>
      </c>
      <c r="U170" s="198">
        <v>4.0000000000000001E-3</v>
      </c>
      <c r="V170" s="198">
        <f>U170*H170</f>
        <v>0.228688</v>
      </c>
      <c r="W170" s="198">
        <v>0</v>
      </c>
      <c r="X170" s="199">
        <f>W170*H170</f>
        <v>0</v>
      </c>
      <c r="Y170" s="34"/>
      <c r="Z170" s="34"/>
      <c r="AA170" s="34"/>
      <c r="AB170" s="34"/>
      <c r="AC170" s="34"/>
      <c r="AD170" s="34"/>
      <c r="AE170" s="34"/>
      <c r="AR170" s="200" t="s">
        <v>269</v>
      </c>
      <c r="AT170" s="200" t="s">
        <v>265</v>
      </c>
      <c r="AU170" s="200" t="s">
        <v>92</v>
      </c>
      <c r="AY170" s="17" t="s">
        <v>218</v>
      </c>
      <c r="BE170" s="201">
        <f>IF(O170="základní",K170,0)</f>
        <v>0</v>
      </c>
      <c r="BF170" s="201">
        <f>IF(O170="snížená",K170,0)</f>
        <v>0</v>
      </c>
      <c r="BG170" s="201">
        <f>IF(O170="zákl. přenesená",K170,0)</f>
        <v>0</v>
      </c>
      <c r="BH170" s="201">
        <f>IF(O170="sníž. přenesená",K170,0)</f>
        <v>0</v>
      </c>
      <c r="BI170" s="201">
        <f>IF(O170="nulová",K170,0)</f>
        <v>0</v>
      </c>
      <c r="BJ170" s="17" t="s">
        <v>85</v>
      </c>
      <c r="BK170" s="201">
        <f>ROUND(P170*H170,2)</f>
        <v>0</v>
      </c>
      <c r="BL170" s="17" t="s">
        <v>260</v>
      </c>
      <c r="BM170" s="200" t="s">
        <v>280</v>
      </c>
    </row>
    <row r="171" spans="1:65" s="13" customFormat="1" ht="11.25">
      <c r="B171" s="202"/>
      <c r="C171" s="203"/>
      <c r="D171" s="204" t="s">
        <v>226</v>
      </c>
      <c r="E171" s="205" t="s">
        <v>1</v>
      </c>
      <c r="F171" s="206" t="s">
        <v>281</v>
      </c>
      <c r="G171" s="203"/>
      <c r="H171" s="207">
        <v>57.171999999999997</v>
      </c>
      <c r="I171" s="208"/>
      <c r="J171" s="208"/>
      <c r="K171" s="203"/>
      <c r="L171" s="203"/>
      <c r="M171" s="209"/>
      <c r="N171" s="210"/>
      <c r="O171" s="211"/>
      <c r="P171" s="211"/>
      <c r="Q171" s="211"/>
      <c r="R171" s="211"/>
      <c r="S171" s="211"/>
      <c r="T171" s="211"/>
      <c r="U171" s="211"/>
      <c r="V171" s="211"/>
      <c r="W171" s="211"/>
      <c r="X171" s="212"/>
      <c r="AT171" s="213" t="s">
        <v>226</v>
      </c>
      <c r="AU171" s="213" t="s">
        <v>92</v>
      </c>
      <c r="AV171" s="13" t="s">
        <v>92</v>
      </c>
      <c r="AW171" s="13" t="s">
        <v>5</v>
      </c>
      <c r="AX171" s="13" t="s">
        <v>80</v>
      </c>
      <c r="AY171" s="213" t="s">
        <v>218</v>
      </c>
    </row>
    <row r="172" spans="1:65" s="14" customFormat="1" ht="11.25">
      <c r="B172" s="214"/>
      <c r="C172" s="215"/>
      <c r="D172" s="204" t="s">
        <v>226</v>
      </c>
      <c r="E172" s="216" t="s">
        <v>1</v>
      </c>
      <c r="F172" s="217" t="s">
        <v>227</v>
      </c>
      <c r="G172" s="215"/>
      <c r="H172" s="218">
        <v>57.171999999999997</v>
      </c>
      <c r="I172" s="219"/>
      <c r="J172" s="219"/>
      <c r="K172" s="215"/>
      <c r="L172" s="215"/>
      <c r="M172" s="220"/>
      <c r="N172" s="221"/>
      <c r="O172" s="222"/>
      <c r="P172" s="222"/>
      <c r="Q172" s="222"/>
      <c r="R172" s="222"/>
      <c r="S172" s="222"/>
      <c r="T172" s="222"/>
      <c r="U172" s="222"/>
      <c r="V172" s="222"/>
      <c r="W172" s="222"/>
      <c r="X172" s="223"/>
      <c r="AT172" s="224" t="s">
        <v>226</v>
      </c>
      <c r="AU172" s="224" t="s">
        <v>92</v>
      </c>
      <c r="AV172" s="14" t="s">
        <v>224</v>
      </c>
      <c r="AW172" s="14" t="s">
        <v>5</v>
      </c>
      <c r="AX172" s="14" t="s">
        <v>85</v>
      </c>
      <c r="AY172" s="224" t="s">
        <v>218</v>
      </c>
    </row>
    <row r="173" spans="1:65" s="2" customFormat="1" ht="21.75" customHeight="1">
      <c r="A173" s="34"/>
      <c r="B173" s="35"/>
      <c r="C173" s="187" t="s">
        <v>282</v>
      </c>
      <c r="D173" s="187" t="s">
        <v>221</v>
      </c>
      <c r="E173" s="188" t="s">
        <v>283</v>
      </c>
      <c r="F173" s="189" t="s">
        <v>284</v>
      </c>
      <c r="G173" s="190" t="s">
        <v>114</v>
      </c>
      <c r="H173" s="191">
        <v>81.543999999999997</v>
      </c>
      <c r="I173" s="192"/>
      <c r="J173" s="192"/>
      <c r="K173" s="193">
        <f>ROUND(P173*H173,2)</f>
        <v>0</v>
      </c>
      <c r="L173" s="194"/>
      <c r="M173" s="39"/>
      <c r="N173" s="195" t="s">
        <v>1</v>
      </c>
      <c r="O173" s="196" t="s">
        <v>43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1"/>
      <c r="T173" s="198">
        <f>S173*H173</f>
        <v>0</v>
      </c>
      <c r="U173" s="198">
        <v>8.8000000000000003E-4</v>
      </c>
      <c r="V173" s="198">
        <f>U173*H173</f>
        <v>7.1758719999999998E-2</v>
      </c>
      <c r="W173" s="198">
        <v>0</v>
      </c>
      <c r="X173" s="199">
        <f>W173*H173</f>
        <v>0</v>
      </c>
      <c r="Y173" s="34"/>
      <c r="Z173" s="34"/>
      <c r="AA173" s="34"/>
      <c r="AB173" s="34"/>
      <c r="AC173" s="34"/>
      <c r="AD173" s="34"/>
      <c r="AE173" s="34"/>
      <c r="AR173" s="200" t="s">
        <v>260</v>
      </c>
      <c r="AT173" s="200" t="s">
        <v>221</v>
      </c>
      <c r="AU173" s="200" t="s">
        <v>92</v>
      </c>
      <c r="AY173" s="17" t="s">
        <v>218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7" t="s">
        <v>85</v>
      </c>
      <c r="BK173" s="201">
        <f>ROUND(P173*H173,2)</f>
        <v>0</v>
      </c>
      <c r="BL173" s="17" t="s">
        <v>260</v>
      </c>
      <c r="BM173" s="200" t="s">
        <v>285</v>
      </c>
    </row>
    <row r="174" spans="1:65" s="15" customFormat="1" ht="11.25">
      <c r="B174" s="225"/>
      <c r="C174" s="226"/>
      <c r="D174" s="204" t="s">
        <v>226</v>
      </c>
      <c r="E174" s="227" t="s">
        <v>1</v>
      </c>
      <c r="F174" s="228" t="s">
        <v>286</v>
      </c>
      <c r="G174" s="226"/>
      <c r="H174" s="227" t="s">
        <v>1</v>
      </c>
      <c r="I174" s="229"/>
      <c r="J174" s="229"/>
      <c r="K174" s="226"/>
      <c r="L174" s="226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226</v>
      </c>
      <c r="AU174" s="234" t="s">
        <v>92</v>
      </c>
      <c r="AV174" s="15" t="s">
        <v>85</v>
      </c>
      <c r="AW174" s="15" t="s">
        <v>5</v>
      </c>
      <c r="AX174" s="15" t="s">
        <v>80</v>
      </c>
      <c r="AY174" s="234" t="s">
        <v>218</v>
      </c>
    </row>
    <row r="175" spans="1:65" s="13" customFormat="1" ht="11.25">
      <c r="B175" s="202"/>
      <c r="C175" s="203"/>
      <c r="D175" s="204" t="s">
        <v>226</v>
      </c>
      <c r="E175" s="205" t="s">
        <v>1</v>
      </c>
      <c r="F175" s="206" t="s">
        <v>287</v>
      </c>
      <c r="G175" s="203"/>
      <c r="H175" s="207">
        <v>63.433</v>
      </c>
      <c r="I175" s="208"/>
      <c r="J175" s="208"/>
      <c r="K175" s="203"/>
      <c r="L175" s="203"/>
      <c r="M175" s="209"/>
      <c r="N175" s="210"/>
      <c r="O175" s="211"/>
      <c r="P175" s="211"/>
      <c r="Q175" s="211"/>
      <c r="R175" s="211"/>
      <c r="S175" s="211"/>
      <c r="T175" s="211"/>
      <c r="U175" s="211"/>
      <c r="V175" s="211"/>
      <c r="W175" s="211"/>
      <c r="X175" s="212"/>
      <c r="AT175" s="213" t="s">
        <v>226</v>
      </c>
      <c r="AU175" s="213" t="s">
        <v>92</v>
      </c>
      <c r="AV175" s="13" t="s">
        <v>92</v>
      </c>
      <c r="AW175" s="13" t="s">
        <v>5</v>
      </c>
      <c r="AX175" s="13" t="s">
        <v>80</v>
      </c>
      <c r="AY175" s="213" t="s">
        <v>218</v>
      </c>
    </row>
    <row r="176" spans="1:65" s="13" customFormat="1" ht="11.25">
      <c r="B176" s="202"/>
      <c r="C176" s="203"/>
      <c r="D176" s="204" t="s">
        <v>226</v>
      </c>
      <c r="E176" s="205" t="s">
        <v>1</v>
      </c>
      <c r="F176" s="206" t="s">
        <v>288</v>
      </c>
      <c r="G176" s="203"/>
      <c r="H176" s="207">
        <v>5.7249999999999996</v>
      </c>
      <c r="I176" s="208"/>
      <c r="J176" s="208"/>
      <c r="K176" s="203"/>
      <c r="L176" s="203"/>
      <c r="M176" s="209"/>
      <c r="N176" s="210"/>
      <c r="O176" s="211"/>
      <c r="P176" s="211"/>
      <c r="Q176" s="211"/>
      <c r="R176" s="211"/>
      <c r="S176" s="211"/>
      <c r="T176" s="211"/>
      <c r="U176" s="211"/>
      <c r="V176" s="211"/>
      <c r="W176" s="211"/>
      <c r="X176" s="212"/>
      <c r="AT176" s="213" t="s">
        <v>226</v>
      </c>
      <c r="AU176" s="213" t="s">
        <v>92</v>
      </c>
      <c r="AV176" s="13" t="s">
        <v>92</v>
      </c>
      <c r="AW176" s="13" t="s">
        <v>5</v>
      </c>
      <c r="AX176" s="13" t="s">
        <v>80</v>
      </c>
      <c r="AY176" s="213" t="s">
        <v>218</v>
      </c>
    </row>
    <row r="177" spans="1:65" s="13" customFormat="1" ht="11.25">
      <c r="B177" s="202"/>
      <c r="C177" s="203"/>
      <c r="D177" s="204" t="s">
        <v>226</v>
      </c>
      <c r="E177" s="205" t="s">
        <v>1</v>
      </c>
      <c r="F177" s="206" t="s">
        <v>289</v>
      </c>
      <c r="G177" s="203"/>
      <c r="H177" s="207">
        <v>1.76</v>
      </c>
      <c r="I177" s="208"/>
      <c r="J177" s="208"/>
      <c r="K177" s="203"/>
      <c r="L177" s="203"/>
      <c r="M177" s="209"/>
      <c r="N177" s="210"/>
      <c r="O177" s="211"/>
      <c r="P177" s="211"/>
      <c r="Q177" s="211"/>
      <c r="R177" s="211"/>
      <c r="S177" s="211"/>
      <c r="T177" s="211"/>
      <c r="U177" s="211"/>
      <c r="V177" s="211"/>
      <c r="W177" s="211"/>
      <c r="X177" s="212"/>
      <c r="AT177" s="213" t="s">
        <v>226</v>
      </c>
      <c r="AU177" s="213" t="s">
        <v>92</v>
      </c>
      <c r="AV177" s="13" t="s">
        <v>92</v>
      </c>
      <c r="AW177" s="13" t="s">
        <v>5</v>
      </c>
      <c r="AX177" s="13" t="s">
        <v>80</v>
      </c>
      <c r="AY177" s="213" t="s">
        <v>218</v>
      </c>
    </row>
    <row r="178" spans="1:65" s="13" customFormat="1" ht="11.25">
      <c r="B178" s="202"/>
      <c r="C178" s="203"/>
      <c r="D178" s="204" t="s">
        <v>226</v>
      </c>
      <c r="E178" s="205" t="s">
        <v>1</v>
      </c>
      <c r="F178" s="206" t="s">
        <v>290</v>
      </c>
      <c r="G178" s="203"/>
      <c r="H178" s="207">
        <v>10.625999999999999</v>
      </c>
      <c r="I178" s="208"/>
      <c r="J178" s="208"/>
      <c r="K178" s="203"/>
      <c r="L178" s="203"/>
      <c r="M178" s="209"/>
      <c r="N178" s="210"/>
      <c r="O178" s="211"/>
      <c r="P178" s="211"/>
      <c r="Q178" s="211"/>
      <c r="R178" s="211"/>
      <c r="S178" s="211"/>
      <c r="T178" s="211"/>
      <c r="U178" s="211"/>
      <c r="V178" s="211"/>
      <c r="W178" s="211"/>
      <c r="X178" s="212"/>
      <c r="AT178" s="213" t="s">
        <v>226</v>
      </c>
      <c r="AU178" s="213" t="s">
        <v>92</v>
      </c>
      <c r="AV178" s="13" t="s">
        <v>92</v>
      </c>
      <c r="AW178" s="13" t="s">
        <v>5</v>
      </c>
      <c r="AX178" s="13" t="s">
        <v>80</v>
      </c>
      <c r="AY178" s="213" t="s">
        <v>218</v>
      </c>
    </row>
    <row r="179" spans="1:65" s="14" customFormat="1" ht="11.25">
      <c r="B179" s="214"/>
      <c r="C179" s="215"/>
      <c r="D179" s="204" t="s">
        <v>226</v>
      </c>
      <c r="E179" s="216" t="s">
        <v>1</v>
      </c>
      <c r="F179" s="217" t="s">
        <v>227</v>
      </c>
      <c r="G179" s="215"/>
      <c r="H179" s="218">
        <v>81.544000000000011</v>
      </c>
      <c r="I179" s="219"/>
      <c r="J179" s="219"/>
      <c r="K179" s="215"/>
      <c r="L179" s="215"/>
      <c r="M179" s="220"/>
      <c r="N179" s="221"/>
      <c r="O179" s="222"/>
      <c r="P179" s="222"/>
      <c r="Q179" s="222"/>
      <c r="R179" s="222"/>
      <c r="S179" s="222"/>
      <c r="T179" s="222"/>
      <c r="U179" s="222"/>
      <c r="V179" s="222"/>
      <c r="W179" s="222"/>
      <c r="X179" s="223"/>
      <c r="AT179" s="224" t="s">
        <v>226</v>
      </c>
      <c r="AU179" s="224" t="s">
        <v>92</v>
      </c>
      <c r="AV179" s="14" t="s">
        <v>224</v>
      </c>
      <c r="AW179" s="14" t="s">
        <v>5</v>
      </c>
      <c r="AX179" s="14" t="s">
        <v>85</v>
      </c>
      <c r="AY179" s="224" t="s">
        <v>218</v>
      </c>
    </row>
    <row r="180" spans="1:65" s="2" customFormat="1" ht="44.25" customHeight="1">
      <c r="A180" s="34"/>
      <c r="B180" s="35"/>
      <c r="C180" s="235" t="s">
        <v>228</v>
      </c>
      <c r="D180" s="235" t="s">
        <v>265</v>
      </c>
      <c r="E180" s="236" t="s">
        <v>291</v>
      </c>
      <c r="F180" s="237" t="s">
        <v>292</v>
      </c>
      <c r="G180" s="238" t="s">
        <v>114</v>
      </c>
      <c r="H180" s="239">
        <v>93.775999999999996</v>
      </c>
      <c r="I180" s="240"/>
      <c r="J180" s="241"/>
      <c r="K180" s="242">
        <f>ROUND(P180*H180,2)</f>
        <v>0</v>
      </c>
      <c r="L180" s="241"/>
      <c r="M180" s="243"/>
      <c r="N180" s="244" t="s">
        <v>1</v>
      </c>
      <c r="O180" s="196" t="s">
        <v>43</v>
      </c>
      <c r="P180" s="197">
        <f>I180+J180</f>
        <v>0</v>
      </c>
      <c r="Q180" s="197">
        <f>ROUND(I180*H180,2)</f>
        <v>0</v>
      </c>
      <c r="R180" s="197">
        <f>ROUND(J180*H180,2)</f>
        <v>0</v>
      </c>
      <c r="S180" s="71"/>
      <c r="T180" s="198">
        <f>S180*H180</f>
        <v>0</v>
      </c>
      <c r="U180" s="198">
        <v>0</v>
      </c>
      <c r="V180" s="198">
        <f>U180*H180</f>
        <v>0</v>
      </c>
      <c r="W180" s="198">
        <v>0</v>
      </c>
      <c r="X180" s="199">
        <f>W180*H180</f>
        <v>0</v>
      </c>
      <c r="Y180" s="34"/>
      <c r="Z180" s="34"/>
      <c r="AA180" s="34"/>
      <c r="AB180" s="34"/>
      <c r="AC180" s="34"/>
      <c r="AD180" s="34"/>
      <c r="AE180" s="34"/>
      <c r="AR180" s="200" t="s">
        <v>269</v>
      </c>
      <c r="AT180" s="200" t="s">
        <v>265</v>
      </c>
      <c r="AU180" s="200" t="s">
        <v>92</v>
      </c>
      <c r="AY180" s="17" t="s">
        <v>218</v>
      </c>
      <c r="BE180" s="201">
        <f>IF(O180="základní",K180,0)</f>
        <v>0</v>
      </c>
      <c r="BF180" s="201">
        <f>IF(O180="snížená",K180,0)</f>
        <v>0</v>
      </c>
      <c r="BG180" s="201">
        <f>IF(O180="zákl. přenesená",K180,0)</f>
        <v>0</v>
      </c>
      <c r="BH180" s="201">
        <f>IF(O180="sníž. přenesená",K180,0)</f>
        <v>0</v>
      </c>
      <c r="BI180" s="201">
        <f>IF(O180="nulová",K180,0)</f>
        <v>0</v>
      </c>
      <c r="BJ180" s="17" t="s">
        <v>85</v>
      </c>
      <c r="BK180" s="201">
        <f>ROUND(P180*H180,2)</f>
        <v>0</v>
      </c>
      <c r="BL180" s="17" t="s">
        <v>260</v>
      </c>
      <c r="BM180" s="200" t="s">
        <v>293</v>
      </c>
    </row>
    <row r="181" spans="1:65" s="15" customFormat="1" ht="11.25">
      <c r="B181" s="225"/>
      <c r="C181" s="226"/>
      <c r="D181" s="204" t="s">
        <v>226</v>
      </c>
      <c r="E181" s="227" t="s">
        <v>1</v>
      </c>
      <c r="F181" s="228" t="s">
        <v>286</v>
      </c>
      <c r="G181" s="226"/>
      <c r="H181" s="227" t="s">
        <v>1</v>
      </c>
      <c r="I181" s="229"/>
      <c r="J181" s="229"/>
      <c r="K181" s="226"/>
      <c r="L181" s="226"/>
      <c r="M181" s="230"/>
      <c r="N181" s="231"/>
      <c r="O181" s="232"/>
      <c r="P181" s="232"/>
      <c r="Q181" s="232"/>
      <c r="R181" s="232"/>
      <c r="S181" s="232"/>
      <c r="T181" s="232"/>
      <c r="U181" s="232"/>
      <c r="V181" s="232"/>
      <c r="W181" s="232"/>
      <c r="X181" s="233"/>
      <c r="AT181" s="234" t="s">
        <v>226</v>
      </c>
      <c r="AU181" s="234" t="s">
        <v>92</v>
      </c>
      <c r="AV181" s="15" t="s">
        <v>85</v>
      </c>
      <c r="AW181" s="15" t="s">
        <v>5</v>
      </c>
      <c r="AX181" s="15" t="s">
        <v>80</v>
      </c>
      <c r="AY181" s="234" t="s">
        <v>218</v>
      </c>
    </row>
    <row r="182" spans="1:65" s="13" customFormat="1" ht="11.25">
      <c r="B182" s="202"/>
      <c r="C182" s="203"/>
      <c r="D182" s="204" t="s">
        <v>226</v>
      </c>
      <c r="E182" s="205" t="s">
        <v>1</v>
      </c>
      <c r="F182" s="206" t="s">
        <v>294</v>
      </c>
      <c r="G182" s="203"/>
      <c r="H182" s="207">
        <v>72.947999999999993</v>
      </c>
      <c r="I182" s="208"/>
      <c r="J182" s="208"/>
      <c r="K182" s="203"/>
      <c r="L182" s="203"/>
      <c r="M182" s="209"/>
      <c r="N182" s="210"/>
      <c r="O182" s="211"/>
      <c r="P182" s="211"/>
      <c r="Q182" s="211"/>
      <c r="R182" s="211"/>
      <c r="S182" s="211"/>
      <c r="T182" s="211"/>
      <c r="U182" s="211"/>
      <c r="V182" s="211"/>
      <c r="W182" s="211"/>
      <c r="X182" s="212"/>
      <c r="AT182" s="213" t="s">
        <v>226</v>
      </c>
      <c r="AU182" s="213" t="s">
        <v>92</v>
      </c>
      <c r="AV182" s="13" t="s">
        <v>92</v>
      </c>
      <c r="AW182" s="13" t="s">
        <v>5</v>
      </c>
      <c r="AX182" s="13" t="s">
        <v>80</v>
      </c>
      <c r="AY182" s="213" t="s">
        <v>218</v>
      </c>
    </row>
    <row r="183" spans="1:65" s="13" customFormat="1" ht="11.25">
      <c r="B183" s="202"/>
      <c r="C183" s="203"/>
      <c r="D183" s="204" t="s">
        <v>226</v>
      </c>
      <c r="E183" s="205" t="s">
        <v>1</v>
      </c>
      <c r="F183" s="206" t="s">
        <v>295</v>
      </c>
      <c r="G183" s="203"/>
      <c r="H183" s="207">
        <v>6.5839999999999996</v>
      </c>
      <c r="I183" s="208"/>
      <c r="J183" s="208"/>
      <c r="K183" s="203"/>
      <c r="L183" s="203"/>
      <c r="M183" s="209"/>
      <c r="N183" s="210"/>
      <c r="O183" s="211"/>
      <c r="P183" s="211"/>
      <c r="Q183" s="211"/>
      <c r="R183" s="211"/>
      <c r="S183" s="211"/>
      <c r="T183" s="211"/>
      <c r="U183" s="211"/>
      <c r="V183" s="211"/>
      <c r="W183" s="211"/>
      <c r="X183" s="212"/>
      <c r="AT183" s="213" t="s">
        <v>226</v>
      </c>
      <c r="AU183" s="213" t="s">
        <v>92</v>
      </c>
      <c r="AV183" s="13" t="s">
        <v>92</v>
      </c>
      <c r="AW183" s="13" t="s">
        <v>5</v>
      </c>
      <c r="AX183" s="13" t="s">
        <v>80</v>
      </c>
      <c r="AY183" s="213" t="s">
        <v>218</v>
      </c>
    </row>
    <row r="184" spans="1:65" s="13" customFormat="1" ht="11.25">
      <c r="B184" s="202"/>
      <c r="C184" s="203"/>
      <c r="D184" s="204" t="s">
        <v>226</v>
      </c>
      <c r="E184" s="205" t="s">
        <v>1</v>
      </c>
      <c r="F184" s="206" t="s">
        <v>296</v>
      </c>
      <c r="G184" s="203"/>
      <c r="H184" s="207">
        <v>2.024</v>
      </c>
      <c r="I184" s="208"/>
      <c r="J184" s="208"/>
      <c r="K184" s="203"/>
      <c r="L184" s="203"/>
      <c r="M184" s="209"/>
      <c r="N184" s="210"/>
      <c r="O184" s="211"/>
      <c r="P184" s="211"/>
      <c r="Q184" s="211"/>
      <c r="R184" s="211"/>
      <c r="S184" s="211"/>
      <c r="T184" s="211"/>
      <c r="U184" s="211"/>
      <c r="V184" s="211"/>
      <c r="W184" s="211"/>
      <c r="X184" s="212"/>
      <c r="AT184" s="213" t="s">
        <v>226</v>
      </c>
      <c r="AU184" s="213" t="s">
        <v>92</v>
      </c>
      <c r="AV184" s="13" t="s">
        <v>92</v>
      </c>
      <c r="AW184" s="13" t="s">
        <v>5</v>
      </c>
      <c r="AX184" s="13" t="s">
        <v>80</v>
      </c>
      <c r="AY184" s="213" t="s">
        <v>218</v>
      </c>
    </row>
    <row r="185" spans="1:65" s="13" customFormat="1" ht="11.25">
      <c r="B185" s="202"/>
      <c r="C185" s="203"/>
      <c r="D185" s="204" t="s">
        <v>226</v>
      </c>
      <c r="E185" s="205" t="s">
        <v>1</v>
      </c>
      <c r="F185" s="206" t="s">
        <v>297</v>
      </c>
      <c r="G185" s="203"/>
      <c r="H185" s="207">
        <v>12.22</v>
      </c>
      <c r="I185" s="208"/>
      <c r="J185" s="208"/>
      <c r="K185" s="203"/>
      <c r="L185" s="203"/>
      <c r="M185" s="209"/>
      <c r="N185" s="210"/>
      <c r="O185" s="211"/>
      <c r="P185" s="211"/>
      <c r="Q185" s="211"/>
      <c r="R185" s="211"/>
      <c r="S185" s="211"/>
      <c r="T185" s="211"/>
      <c r="U185" s="211"/>
      <c r="V185" s="211"/>
      <c r="W185" s="211"/>
      <c r="X185" s="212"/>
      <c r="AT185" s="213" t="s">
        <v>226</v>
      </c>
      <c r="AU185" s="213" t="s">
        <v>92</v>
      </c>
      <c r="AV185" s="13" t="s">
        <v>92</v>
      </c>
      <c r="AW185" s="13" t="s">
        <v>5</v>
      </c>
      <c r="AX185" s="13" t="s">
        <v>80</v>
      </c>
      <c r="AY185" s="213" t="s">
        <v>218</v>
      </c>
    </row>
    <row r="186" spans="1:65" s="14" customFormat="1" ht="11.25">
      <c r="B186" s="214"/>
      <c r="C186" s="215"/>
      <c r="D186" s="204" t="s">
        <v>226</v>
      </c>
      <c r="E186" s="216" t="s">
        <v>1</v>
      </c>
      <c r="F186" s="217" t="s">
        <v>227</v>
      </c>
      <c r="G186" s="215"/>
      <c r="H186" s="218">
        <v>93.775999999999996</v>
      </c>
      <c r="I186" s="219"/>
      <c r="J186" s="219"/>
      <c r="K186" s="215"/>
      <c r="L186" s="215"/>
      <c r="M186" s="220"/>
      <c r="N186" s="221"/>
      <c r="O186" s="222"/>
      <c r="P186" s="222"/>
      <c r="Q186" s="222"/>
      <c r="R186" s="222"/>
      <c r="S186" s="222"/>
      <c r="T186" s="222"/>
      <c r="U186" s="222"/>
      <c r="V186" s="222"/>
      <c r="W186" s="222"/>
      <c r="X186" s="223"/>
      <c r="AT186" s="224" t="s">
        <v>226</v>
      </c>
      <c r="AU186" s="224" t="s">
        <v>92</v>
      </c>
      <c r="AV186" s="14" t="s">
        <v>224</v>
      </c>
      <c r="AW186" s="14" t="s">
        <v>5</v>
      </c>
      <c r="AX186" s="14" t="s">
        <v>85</v>
      </c>
      <c r="AY186" s="224" t="s">
        <v>218</v>
      </c>
    </row>
    <row r="187" spans="1:65" s="2" customFormat="1" ht="33" customHeight="1">
      <c r="A187" s="34"/>
      <c r="B187" s="35"/>
      <c r="C187" s="187" t="s">
        <v>298</v>
      </c>
      <c r="D187" s="187" t="s">
        <v>221</v>
      </c>
      <c r="E187" s="188" t="s">
        <v>299</v>
      </c>
      <c r="F187" s="189" t="s">
        <v>300</v>
      </c>
      <c r="G187" s="190" t="s">
        <v>301</v>
      </c>
      <c r="H187" s="191">
        <v>4</v>
      </c>
      <c r="I187" s="192"/>
      <c r="J187" s="192"/>
      <c r="K187" s="193">
        <f>ROUND(P187*H187,2)</f>
        <v>0</v>
      </c>
      <c r="L187" s="194"/>
      <c r="M187" s="39"/>
      <c r="N187" s="195" t="s">
        <v>1</v>
      </c>
      <c r="O187" s="196" t="s">
        <v>43</v>
      </c>
      <c r="P187" s="197">
        <f>I187+J187</f>
        <v>0</v>
      </c>
      <c r="Q187" s="197">
        <f>ROUND(I187*H187,2)</f>
        <v>0</v>
      </c>
      <c r="R187" s="197">
        <f>ROUND(J187*H187,2)</f>
        <v>0</v>
      </c>
      <c r="S187" s="71"/>
      <c r="T187" s="198">
        <f>S187*H187</f>
        <v>0</v>
      </c>
      <c r="U187" s="198">
        <v>1.4999999999999999E-2</v>
      </c>
      <c r="V187" s="198">
        <f>U187*H187</f>
        <v>0.06</v>
      </c>
      <c r="W187" s="198">
        <v>0</v>
      </c>
      <c r="X187" s="199">
        <f>W187*H187</f>
        <v>0</v>
      </c>
      <c r="Y187" s="34"/>
      <c r="Z187" s="34"/>
      <c r="AA187" s="34"/>
      <c r="AB187" s="34"/>
      <c r="AC187" s="34"/>
      <c r="AD187" s="34"/>
      <c r="AE187" s="34"/>
      <c r="AR187" s="200" t="s">
        <v>260</v>
      </c>
      <c r="AT187" s="200" t="s">
        <v>221</v>
      </c>
      <c r="AU187" s="200" t="s">
        <v>92</v>
      </c>
      <c r="AY187" s="17" t="s">
        <v>218</v>
      </c>
      <c r="BE187" s="201">
        <f>IF(O187="základní",K187,0)</f>
        <v>0</v>
      </c>
      <c r="BF187" s="201">
        <f>IF(O187="snížená",K187,0)</f>
        <v>0</v>
      </c>
      <c r="BG187" s="201">
        <f>IF(O187="zákl. přenesená",K187,0)</f>
        <v>0</v>
      </c>
      <c r="BH187" s="201">
        <f>IF(O187="sníž. přenesená",K187,0)</f>
        <v>0</v>
      </c>
      <c r="BI187" s="201">
        <f>IF(O187="nulová",K187,0)</f>
        <v>0</v>
      </c>
      <c r="BJ187" s="17" t="s">
        <v>85</v>
      </c>
      <c r="BK187" s="201">
        <f>ROUND(P187*H187,2)</f>
        <v>0</v>
      </c>
      <c r="BL187" s="17" t="s">
        <v>260</v>
      </c>
      <c r="BM187" s="200" t="s">
        <v>302</v>
      </c>
    </row>
    <row r="188" spans="1:65" s="15" customFormat="1" ht="11.25">
      <c r="B188" s="225"/>
      <c r="C188" s="226"/>
      <c r="D188" s="204" t="s">
        <v>226</v>
      </c>
      <c r="E188" s="227" t="s">
        <v>1</v>
      </c>
      <c r="F188" s="228" t="s">
        <v>235</v>
      </c>
      <c r="G188" s="226"/>
      <c r="H188" s="227" t="s">
        <v>1</v>
      </c>
      <c r="I188" s="229"/>
      <c r="J188" s="229"/>
      <c r="K188" s="226"/>
      <c r="L188" s="226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226</v>
      </c>
      <c r="AU188" s="234" t="s">
        <v>92</v>
      </c>
      <c r="AV188" s="15" t="s">
        <v>85</v>
      </c>
      <c r="AW188" s="15" t="s">
        <v>5</v>
      </c>
      <c r="AX188" s="15" t="s">
        <v>80</v>
      </c>
      <c r="AY188" s="234" t="s">
        <v>218</v>
      </c>
    </row>
    <row r="189" spans="1:65" s="15" customFormat="1" ht="11.25">
      <c r="B189" s="225"/>
      <c r="C189" s="226"/>
      <c r="D189" s="204" t="s">
        <v>226</v>
      </c>
      <c r="E189" s="227" t="s">
        <v>1</v>
      </c>
      <c r="F189" s="228" t="s">
        <v>303</v>
      </c>
      <c r="G189" s="226"/>
      <c r="H189" s="227" t="s">
        <v>1</v>
      </c>
      <c r="I189" s="229"/>
      <c r="J189" s="229"/>
      <c r="K189" s="226"/>
      <c r="L189" s="226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226</v>
      </c>
      <c r="AU189" s="234" t="s">
        <v>92</v>
      </c>
      <c r="AV189" s="15" t="s">
        <v>85</v>
      </c>
      <c r="AW189" s="15" t="s">
        <v>5</v>
      </c>
      <c r="AX189" s="15" t="s">
        <v>80</v>
      </c>
      <c r="AY189" s="234" t="s">
        <v>218</v>
      </c>
    </row>
    <row r="190" spans="1:65" s="13" customFormat="1" ht="11.25">
      <c r="B190" s="202"/>
      <c r="C190" s="203"/>
      <c r="D190" s="204" t="s">
        <v>226</v>
      </c>
      <c r="E190" s="205" t="s">
        <v>1</v>
      </c>
      <c r="F190" s="206" t="s">
        <v>92</v>
      </c>
      <c r="G190" s="203"/>
      <c r="H190" s="207">
        <v>2</v>
      </c>
      <c r="I190" s="208"/>
      <c r="J190" s="208"/>
      <c r="K190" s="203"/>
      <c r="L190" s="203"/>
      <c r="M190" s="209"/>
      <c r="N190" s="210"/>
      <c r="O190" s="211"/>
      <c r="P190" s="211"/>
      <c r="Q190" s="211"/>
      <c r="R190" s="211"/>
      <c r="S190" s="211"/>
      <c r="T190" s="211"/>
      <c r="U190" s="211"/>
      <c r="V190" s="211"/>
      <c r="W190" s="211"/>
      <c r="X190" s="212"/>
      <c r="AT190" s="213" t="s">
        <v>226</v>
      </c>
      <c r="AU190" s="213" t="s">
        <v>92</v>
      </c>
      <c r="AV190" s="13" t="s">
        <v>92</v>
      </c>
      <c r="AW190" s="13" t="s">
        <v>5</v>
      </c>
      <c r="AX190" s="13" t="s">
        <v>80</v>
      </c>
      <c r="AY190" s="213" t="s">
        <v>218</v>
      </c>
    </row>
    <row r="191" spans="1:65" s="15" customFormat="1" ht="11.25">
      <c r="B191" s="225"/>
      <c r="C191" s="226"/>
      <c r="D191" s="204" t="s">
        <v>226</v>
      </c>
      <c r="E191" s="227" t="s">
        <v>1</v>
      </c>
      <c r="F191" s="228" t="s">
        <v>304</v>
      </c>
      <c r="G191" s="226"/>
      <c r="H191" s="227" t="s">
        <v>1</v>
      </c>
      <c r="I191" s="229"/>
      <c r="J191" s="229"/>
      <c r="K191" s="226"/>
      <c r="L191" s="226"/>
      <c r="M191" s="230"/>
      <c r="N191" s="231"/>
      <c r="O191" s="232"/>
      <c r="P191" s="232"/>
      <c r="Q191" s="232"/>
      <c r="R191" s="232"/>
      <c r="S191" s="232"/>
      <c r="T191" s="232"/>
      <c r="U191" s="232"/>
      <c r="V191" s="232"/>
      <c r="W191" s="232"/>
      <c r="X191" s="233"/>
      <c r="AT191" s="234" t="s">
        <v>226</v>
      </c>
      <c r="AU191" s="234" t="s">
        <v>92</v>
      </c>
      <c r="AV191" s="15" t="s">
        <v>85</v>
      </c>
      <c r="AW191" s="15" t="s">
        <v>5</v>
      </c>
      <c r="AX191" s="15" t="s">
        <v>80</v>
      </c>
      <c r="AY191" s="234" t="s">
        <v>218</v>
      </c>
    </row>
    <row r="192" spans="1:65" s="13" customFormat="1" ht="11.25">
      <c r="B192" s="202"/>
      <c r="C192" s="203"/>
      <c r="D192" s="204" t="s">
        <v>226</v>
      </c>
      <c r="E192" s="205" t="s">
        <v>1</v>
      </c>
      <c r="F192" s="206" t="s">
        <v>85</v>
      </c>
      <c r="G192" s="203"/>
      <c r="H192" s="207">
        <v>1</v>
      </c>
      <c r="I192" s="208"/>
      <c r="J192" s="208"/>
      <c r="K192" s="203"/>
      <c r="L192" s="203"/>
      <c r="M192" s="209"/>
      <c r="N192" s="210"/>
      <c r="O192" s="211"/>
      <c r="P192" s="211"/>
      <c r="Q192" s="211"/>
      <c r="R192" s="211"/>
      <c r="S192" s="211"/>
      <c r="T192" s="211"/>
      <c r="U192" s="211"/>
      <c r="V192" s="211"/>
      <c r="W192" s="211"/>
      <c r="X192" s="212"/>
      <c r="AT192" s="213" t="s">
        <v>226</v>
      </c>
      <c r="AU192" s="213" t="s">
        <v>92</v>
      </c>
      <c r="AV192" s="13" t="s">
        <v>92</v>
      </c>
      <c r="AW192" s="13" t="s">
        <v>5</v>
      </c>
      <c r="AX192" s="13" t="s">
        <v>80</v>
      </c>
      <c r="AY192" s="213" t="s">
        <v>218</v>
      </c>
    </row>
    <row r="193" spans="1:65" s="15" customFormat="1" ht="11.25">
      <c r="B193" s="225"/>
      <c r="C193" s="226"/>
      <c r="D193" s="204" t="s">
        <v>226</v>
      </c>
      <c r="E193" s="227" t="s">
        <v>1</v>
      </c>
      <c r="F193" s="228" t="s">
        <v>239</v>
      </c>
      <c r="G193" s="226"/>
      <c r="H193" s="227" t="s">
        <v>1</v>
      </c>
      <c r="I193" s="229"/>
      <c r="J193" s="229"/>
      <c r="K193" s="226"/>
      <c r="L193" s="226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226</v>
      </c>
      <c r="AU193" s="234" t="s">
        <v>92</v>
      </c>
      <c r="AV193" s="15" t="s">
        <v>85</v>
      </c>
      <c r="AW193" s="15" t="s">
        <v>5</v>
      </c>
      <c r="AX193" s="15" t="s">
        <v>80</v>
      </c>
      <c r="AY193" s="234" t="s">
        <v>218</v>
      </c>
    </row>
    <row r="194" spans="1:65" s="15" customFormat="1" ht="11.25">
      <c r="B194" s="225"/>
      <c r="C194" s="226"/>
      <c r="D194" s="204" t="s">
        <v>226</v>
      </c>
      <c r="E194" s="227" t="s">
        <v>1</v>
      </c>
      <c r="F194" s="228" t="s">
        <v>305</v>
      </c>
      <c r="G194" s="226"/>
      <c r="H194" s="227" t="s">
        <v>1</v>
      </c>
      <c r="I194" s="229"/>
      <c r="J194" s="229"/>
      <c r="K194" s="226"/>
      <c r="L194" s="226"/>
      <c r="M194" s="230"/>
      <c r="N194" s="231"/>
      <c r="O194" s="232"/>
      <c r="P194" s="232"/>
      <c r="Q194" s="232"/>
      <c r="R194" s="232"/>
      <c r="S194" s="232"/>
      <c r="T194" s="232"/>
      <c r="U194" s="232"/>
      <c r="V194" s="232"/>
      <c r="W194" s="232"/>
      <c r="X194" s="233"/>
      <c r="AT194" s="234" t="s">
        <v>226</v>
      </c>
      <c r="AU194" s="234" t="s">
        <v>92</v>
      </c>
      <c r="AV194" s="15" t="s">
        <v>85</v>
      </c>
      <c r="AW194" s="15" t="s">
        <v>5</v>
      </c>
      <c r="AX194" s="15" t="s">
        <v>80</v>
      </c>
      <c r="AY194" s="234" t="s">
        <v>218</v>
      </c>
    </row>
    <row r="195" spans="1:65" s="13" customFormat="1" ht="11.25">
      <c r="B195" s="202"/>
      <c r="C195" s="203"/>
      <c r="D195" s="204" t="s">
        <v>226</v>
      </c>
      <c r="E195" s="205" t="s">
        <v>1</v>
      </c>
      <c r="F195" s="206" t="s">
        <v>85</v>
      </c>
      <c r="G195" s="203"/>
      <c r="H195" s="207">
        <v>1</v>
      </c>
      <c r="I195" s="208"/>
      <c r="J195" s="208"/>
      <c r="K195" s="203"/>
      <c r="L195" s="203"/>
      <c r="M195" s="209"/>
      <c r="N195" s="210"/>
      <c r="O195" s="211"/>
      <c r="P195" s="211"/>
      <c r="Q195" s="211"/>
      <c r="R195" s="211"/>
      <c r="S195" s="211"/>
      <c r="T195" s="211"/>
      <c r="U195" s="211"/>
      <c r="V195" s="211"/>
      <c r="W195" s="211"/>
      <c r="X195" s="212"/>
      <c r="AT195" s="213" t="s">
        <v>226</v>
      </c>
      <c r="AU195" s="213" t="s">
        <v>92</v>
      </c>
      <c r="AV195" s="13" t="s">
        <v>92</v>
      </c>
      <c r="AW195" s="13" t="s">
        <v>5</v>
      </c>
      <c r="AX195" s="13" t="s">
        <v>80</v>
      </c>
      <c r="AY195" s="213" t="s">
        <v>218</v>
      </c>
    </row>
    <row r="196" spans="1:65" s="14" customFormat="1" ht="11.25">
      <c r="B196" s="214"/>
      <c r="C196" s="215"/>
      <c r="D196" s="204" t="s">
        <v>226</v>
      </c>
      <c r="E196" s="216" t="s">
        <v>1</v>
      </c>
      <c r="F196" s="217" t="s">
        <v>227</v>
      </c>
      <c r="G196" s="215"/>
      <c r="H196" s="218">
        <v>4</v>
      </c>
      <c r="I196" s="219"/>
      <c r="J196" s="219"/>
      <c r="K196" s="215"/>
      <c r="L196" s="215"/>
      <c r="M196" s="220"/>
      <c r="N196" s="221"/>
      <c r="O196" s="222"/>
      <c r="P196" s="222"/>
      <c r="Q196" s="222"/>
      <c r="R196" s="222"/>
      <c r="S196" s="222"/>
      <c r="T196" s="222"/>
      <c r="U196" s="222"/>
      <c r="V196" s="222"/>
      <c r="W196" s="222"/>
      <c r="X196" s="223"/>
      <c r="AT196" s="224" t="s">
        <v>226</v>
      </c>
      <c r="AU196" s="224" t="s">
        <v>92</v>
      </c>
      <c r="AV196" s="14" t="s">
        <v>224</v>
      </c>
      <c r="AW196" s="14" t="s">
        <v>5</v>
      </c>
      <c r="AX196" s="14" t="s">
        <v>85</v>
      </c>
      <c r="AY196" s="224" t="s">
        <v>218</v>
      </c>
    </row>
    <row r="197" spans="1:65" s="2" customFormat="1" ht="33" customHeight="1">
      <c r="A197" s="34"/>
      <c r="B197" s="35"/>
      <c r="C197" s="187" t="s">
        <v>306</v>
      </c>
      <c r="D197" s="187" t="s">
        <v>221</v>
      </c>
      <c r="E197" s="188" t="s">
        <v>307</v>
      </c>
      <c r="F197" s="189" t="s">
        <v>308</v>
      </c>
      <c r="G197" s="190" t="s">
        <v>301</v>
      </c>
      <c r="H197" s="191">
        <v>5</v>
      </c>
      <c r="I197" s="192"/>
      <c r="J197" s="192"/>
      <c r="K197" s="193">
        <f>ROUND(P197*H197,2)</f>
        <v>0</v>
      </c>
      <c r="L197" s="194"/>
      <c r="M197" s="39"/>
      <c r="N197" s="195" t="s">
        <v>1</v>
      </c>
      <c r="O197" s="196" t="s">
        <v>43</v>
      </c>
      <c r="P197" s="197">
        <f>I197+J197</f>
        <v>0</v>
      </c>
      <c r="Q197" s="197">
        <f>ROUND(I197*H197,2)</f>
        <v>0</v>
      </c>
      <c r="R197" s="197">
        <f>ROUND(J197*H197,2)</f>
        <v>0</v>
      </c>
      <c r="S197" s="71"/>
      <c r="T197" s="198">
        <f>S197*H197</f>
        <v>0</v>
      </c>
      <c r="U197" s="198">
        <v>2.2499999999999999E-2</v>
      </c>
      <c r="V197" s="198">
        <f>U197*H197</f>
        <v>0.11249999999999999</v>
      </c>
      <c r="W197" s="198">
        <v>0</v>
      </c>
      <c r="X197" s="199">
        <f>W197*H197</f>
        <v>0</v>
      </c>
      <c r="Y197" s="34"/>
      <c r="Z197" s="34"/>
      <c r="AA197" s="34"/>
      <c r="AB197" s="34"/>
      <c r="AC197" s="34"/>
      <c r="AD197" s="34"/>
      <c r="AE197" s="34"/>
      <c r="AR197" s="200" t="s">
        <v>260</v>
      </c>
      <c r="AT197" s="200" t="s">
        <v>221</v>
      </c>
      <c r="AU197" s="200" t="s">
        <v>92</v>
      </c>
      <c r="AY197" s="17" t="s">
        <v>218</v>
      </c>
      <c r="BE197" s="201">
        <f>IF(O197="základní",K197,0)</f>
        <v>0</v>
      </c>
      <c r="BF197" s="201">
        <f>IF(O197="snížená",K197,0)</f>
        <v>0</v>
      </c>
      <c r="BG197" s="201">
        <f>IF(O197="zákl. přenesená",K197,0)</f>
        <v>0</v>
      </c>
      <c r="BH197" s="201">
        <f>IF(O197="sníž. přenesená",K197,0)</f>
        <v>0</v>
      </c>
      <c r="BI197" s="201">
        <f>IF(O197="nulová",K197,0)</f>
        <v>0</v>
      </c>
      <c r="BJ197" s="17" t="s">
        <v>85</v>
      </c>
      <c r="BK197" s="201">
        <f>ROUND(P197*H197,2)</f>
        <v>0</v>
      </c>
      <c r="BL197" s="17" t="s">
        <v>260</v>
      </c>
      <c r="BM197" s="200" t="s">
        <v>309</v>
      </c>
    </row>
    <row r="198" spans="1:65" s="15" customFormat="1" ht="11.25">
      <c r="B198" s="225"/>
      <c r="C198" s="226"/>
      <c r="D198" s="204" t="s">
        <v>226</v>
      </c>
      <c r="E198" s="227" t="s">
        <v>1</v>
      </c>
      <c r="F198" s="228" t="s">
        <v>235</v>
      </c>
      <c r="G198" s="226"/>
      <c r="H198" s="227" t="s">
        <v>1</v>
      </c>
      <c r="I198" s="229"/>
      <c r="J198" s="229"/>
      <c r="K198" s="226"/>
      <c r="L198" s="226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226</v>
      </c>
      <c r="AU198" s="234" t="s">
        <v>92</v>
      </c>
      <c r="AV198" s="15" t="s">
        <v>85</v>
      </c>
      <c r="AW198" s="15" t="s">
        <v>5</v>
      </c>
      <c r="AX198" s="15" t="s">
        <v>80</v>
      </c>
      <c r="AY198" s="234" t="s">
        <v>218</v>
      </c>
    </row>
    <row r="199" spans="1:65" s="15" customFormat="1" ht="11.25">
      <c r="B199" s="225"/>
      <c r="C199" s="226"/>
      <c r="D199" s="204" t="s">
        <v>226</v>
      </c>
      <c r="E199" s="227" t="s">
        <v>1</v>
      </c>
      <c r="F199" s="228" t="s">
        <v>310</v>
      </c>
      <c r="G199" s="226"/>
      <c r="H199" s="227" t="s">
        <v>1</v>
      </c>
      <c r="I199" s="229"/>
      <c r="J199" s="229"/>
      <c r="K199" s="226"/>
      <c r="L199" s="226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226</v>
      </c>
      <c r="AU199" s="234" t="s">
        <v>92</v>
      </c>
      <c r="AV199" s="15" t="s">
        <v>85</v>
      </c>
      <c r="AW199" s="15" t="s">
        <v>5</v>
      </c>
      <c r="AX199" s="15" t="s">
        <v>80</v>
      </c>
      <c r="AY199" s="234" t="s">
        <v>218</v>
      </c>
    </row>
    <row r="200" spans="1:65" s="13" customFormat="1" ht="11.25">
      <c r="B200" s="202"/>
      <c r="C200" s="203"/>
      <c r="D200" s="204" t="s">
        <v>226</v>
      </c>
      <c r="E200" s="205" t="s">
        <v>1</v>
      </c>
      <c r="F200" s="206" t="s">
        <v>92</v>
      </c>
      <c r="G200" s="203"/>
      <c r="H200" s="207">
        <v>2</v>
      </c>
      <c r="I200" s="208"/>
      <c r="J200" s="208"/>
      <c r="K200" s="203"/>
      <c r="L200" s="203"/>
      <c r="M200" s="209"/>
      <c r="N200" s="210"/>
      <c r="O200" s="211"/>
      <c r="P200" s="211"/>
      <c r="Q200" s="211"/>
      <c r="R200" s="211"/>
      <c r="S200" s="211"/>
      <c r="T200" s="211"/>
      <c r="U200" s="211"/>
      <c r="V200" s="211"/>
      <c r="W200" s="211"/>
      <c r="X200" s="212"/>
      <c r="AT200" s="213" t="s">
        <v>226</v>
      </c>
      <c r="AU200" s="213" t="s">
        <v>92</v>
      </c>
      <c r="AV200" s="13" t="s">
        <v>92</v>
      </c>
      <c r="AW200" s="13" t="s">
        <v>5</v>
      </c>
      <c r="AX200" s="13" t="s">
        <v>80</v>
      </c>
      <c r="AY200" s="213" t="s">
        <v>218</v>
      </c>
    </row>
    <row r="201" spans="1:65" s="15" customFormat="1" ht="11.25">
      <c r="B201" s="225"/>
      <c r="C201" s="226"/>
      <c r="D201" s="204" t="s">
        <v>226</v>
      </c>
      <c r="E201" s="227" t="s">
        <v>1</v>
      </c>
      <c r="F201" s="228" t="s">
        <v>311</v>
      </c>
      <c r="G201" s="226"/>
      <c r="H201" s="227" t="s">
        <v>1</v>
      </c>
      <c r="I201" s="229"/>
      <c r="J201" s="229"/>
      <c r="K201" s="226"/>
      <c r="L201" s="226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226</v>
      </c>
      <c r="AU201" s="234" t="s">
        <v>92</v>
      </c>
      <c r="AV201" s="15" t="s">
        <v>85</v>
      </c>
      <c r="AW201" s="15" t="s">
        <v>5</v>
      </c>
      <c r="AX201" s="15" t="s">
        <v>80</v>
      </c>
      <c r="AY201" s="234" t="s">
        <v>218</v>
      </c>
    </row>
    <row r="202" spans="1:65" s="13" customFormat="1" ht="11.25">
      <c r="B202" s="202"/>
      <c r="C202" s="203"/>
      <c r="D202" s="204" t="s">
        <v>226</v>
      </c>
      <c r="E202" s="205" t="s">
        <v>1</v>
      </c>
      <c r="F202" s="206" t="s">
        <v>85</v>
      </c>
      <c r="G202" s="203"/>
      <c r="H202" s="207">
        <v>1</v>
      </c>
      <c r="I202" s="208"/>
      <c r="J202" s="208"/>
      <c r="K202" s="203"/>
      <c r="L202" s="203"/>
      <c r="M202" s="209"/>
      <c r="N202" s="210"/>
      <c r="O202" s="211"/>
      <c r="P202" s="211"/>
      <c r="Q202" s="211"/>
      <c r="R202" s="211"/>
      <c r="S202" s="211"/>
      <c r="T202" s="211"/>
      <c r="U202" s="211"/>
      <c r="V202" s="211"/>
      <c r="W202" s="211"/>
      <c r="X202" s="212"/>
      <c r="AT202" s="213" t="s">
        <v>226</v>
      </c>
      <c r="AU202" s="213" t="s">
        <v>92</v>
      </c>
      <c r="AV202" s="13" t="s">
        <v>92</v>
      </c>
      <c r="AW202" s="13" t="s">
        <v>5</v>
      </c>
      <c r="AX202" s="13" t="s">
        <v>80</v>
      </c>
      <c r="AY202" s="213" t="s">
        <v>218</v>
      </c>
    </row>
    <row r="203" spans="1:65" s="15" customFormat="1" ht="11.25">
      <c r="B203" s="225"/>
      <c r="C203" s="226"/>
      <c r="D203" s="204" t="s">
        <v>226</v>
      </c>
      <c r="E203" s="227" t="s">
        <v>1</v>
      </c>
      <c r="F203" s="228" t="s">
        <v>242</v>
      </c>
      <c r="G203" s="226"/>
      <c r="H203" s="227" t="s">
        <v>1</v>
      </c>
      <c r="I203" s="229"/>
      <c r="J203" s="229"/>
      <c r="K203" s="226"/>
      <c r="L203" s="226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226</v>
      </c>
      <c r="AU203" s="234" t="s">
        <v>92</v>
      </c>
      <c r="AV203" s="15" t="s">
        <v>85</v>
      </c>
      <c r="AW203" s="15" t="s">
        <v>5</v>
      </c>
      <c r="AX203" s="15" t="s">
        <v>80</v>
      </c>
      <c r="AY203" s="234" t="s">
        <v>218</v>
      </c>
    </row>
    <row r="204" spans="1:65" s="15" customFormat="1" ht="11.25">
      <c r="B204" s="225"/>
      <c r="C204" s="226"/>
      <c r="D204" s="204" t="s">
        <v>226</v>
      </c>
      <c r="E204" s="227" t="s">
        <v>1</v>
      </c>
      <c r="F204" s="228" t="s">
        <v>310</v>
      </c>
      <c r="G204" s="226"/>
      <c r="H204" s="227" t="s">
        <v>1</v>
      </c>
      <c r="I204" s="229"/>
      <c r="J204" s="229"/>
      <c r="K204" s="226"/>
      <c r="L204" s="226"/>
      <c r="M204" s="230"/>
      <c r="N204" s="231"/>
      <c r="O204" s="232"/>
      <c r="P204" s="232"/>
      <c r="Q204" s="232"/>
      <c r="R204" s="232"/>
      <c r="S204" s="232"/>
      <c r="T204" s="232"/>
      <c r="U204" s="232"/>
      <c r="V204" s="232"/>
      <c r="W204" s="232"/>
      <c r="X204" s="233"/>
      <c r="AT204" s="234" t="s">
        <v>226</v>
      </c>
      <c r="AU204" s="234" t="s">
        <v>92</v>
      </c>
      <c r="AV204" s="15" t="s">
        <v>85</v>
      </c>
      <c r="AW204" s="15" t="s">
        <v>5</v>
      </c>
      <c r="AX204" s="15" t="s">
        <v>80</v>
      </c>
      <c r="AY204" s="234" t="s">
        <v>218</v>
      </c>
    </row>
    <row r="205" spans="1:65" s="13" customFormat="1" ht="11.25">
      <c r="B205" s="202"/>
      <c r="C205" s="203"/>
      <c r="D205" s="204" t="s">
        <v>226</v>
      </c>
      <c r="E205" s="205" t="s">
        <v>1</v>
      </c>
      <c r="F205" s="206" t="s">
        <v>92</v>
      </c>
      <c r="G205" s="203"/>
      <c r="H205" s="207">
        <v>2</v>
      </c>
      <c r="I205" s="208"/>
      <c r="J205" s="208"/>
      <c r="K205" s="203"/>
      <c r="L205" s="203"/>
      <c r="M205" s="209"/>
      <c r="N205" s="210"/>
      <c r="O205" s="211"/>
      <c r="P205" s="211"/>
      <c r="Q205" s="211"/>
      <c r="R205" s="211"/>
      <c r="S205" s="211"/>
      <c r="T205" s="211"/>
      <c r="U205" s="211"/>
      <c r="V205" s="211"/>
      <c r="W205" s="211"/>
      <c r="X205" s="212"/>
      <c r="AT205" s="213" t="s">
        <v>226</v>
      </c>
      <c r="AU205" s="213" t="s">
        <v>92</v>
      </c>
      <c r="AV205" s="13" t="s">
        <v>92</v>
      </c>
      <c r="AW205" s="13" t="s">
        <v>5</v>
      </c>
      <c r="AX205" s="13" t="s">
        <v>80</v>
      </c>
      <c r="AY205" s="213" t="s">
        <v>218</v>
      </c>
    </row>
    <row r="206" spans="1:65" s="14" customFormat="1" ht="11.25">
      <c r="B206" s="214"/>
      <c r="C206" s="215"/>
      <c r="D206" s="204" t="s">
        <v>226</v>
      </c>
      <c r="E206" s="216" t="s">
        <v>1</v>
      </c>
      <c r="F206" s="217" t="s">
        <v>227</v>
      </c>
      <c r="G206" s="215"/>
      <c r="H206" s="218">
        <v>5</v>
      </c>
      <c r="I206" s="219"/>
      <c r="J206" s="219"/>
      <c r="K206" s="215"/>
      <c r="L206" s="215"/>
      <c r="M206" s="220"/>
      <c r="N206" s="221"/>
      <c r="O206" s="222"/>
      <c r="P206" s="222"/>
      <c r="Q206" s="222"/>
      <c r="R206" s="222"/>
      <c r="S206" s="222"/>
      <c r="T206" s="222"/>
      <c r="U206" s="222"/>
      <c r="V206" s="222"/>
      <c r="W206" s="222"/>
      <c r="X206" s="223"/>
      <c r="AT206" s="224" t="s">
        <v>226</v>
      </c>
      <c r="AU206" s="224" t="s">
        <v>92</v>
      </c>
      <c r="AV206" s="14" t="s">
        <v>224</v>
      </c>
      <c r="AW206" s="14" t="s">
        <v>5</v>
      </c>
      <c r="AX206" s="14" t="s">
        <v>85</v>
      </c>
      <c r="AY206" s="224" t="s">
        <v>218</v>
      </c>
    </row>
    <row r="207" spans="1:65" s="2" customFormat="1" ht="33" customHeight="1">
      <c r="A207" s="34"/>
      <c r="B207" s="35"/>
      <c r="C207" s="187" t="s">
        <v>312</v>
      </c>
      <c r="D207" s="187" t="s">
        <v>221</v>
      </c>
      <c r="E207" s="188" t="s">
        <v>313</v>
      </c>
      <c r="F207" s="189" t="s">
        <v>314</v>
      </c>
      <c r="G207" s="190" t="s">
        <v>301</v>
      </c>
      <c r="H207" s="191">
        <v>3</v>
      </c>
      <c r="I207" s="192"/>
      <c r="J207" s="192"/>
      <c r="K207" s="193">
        <f>ROUND(P207*H207,2)</f>
        <v>0</v>
      </c>
      <c r="L207" s="194"/>
      <c r="M207" s="39"/>
      <c r="N207" s="195" t="s">
        <v>1</v>
      </c>
      <c r="O207" s="196" t="s">
        <v>43</v>
      </c>
      <c r="P207" s="197">
        <f>I207+J207</f>
        <v>0</v>
      </c>
      <c r="Q207" s="197">
        <f>ROUND(I207*H207,2)</f>
        <v>0</v>
      </c>
      <c r="R207" s="197">
        <f>ROUND(J207*H207,2)</f>
        <v>0</v>
      </c>
      <c r="S207" s="71"/>
      <c r="T207" s="198">
        <f>S207*H207</f>
        <v>0</v>
      </c>
      <c r="U207" s="198">
        <v>2.588E-2</v>
      </c>
      <c r="V207" s="198">
        <f>U207*H207</f>
        <v>7.7640000000000001E-2</v>
      </c>
      <c r="W207" s="198">
        <v>0</v>
      </c>
      <c r="X207" s="199">
        <f>W207*H207</f>
        <v>0</v>
      </c>
      <c r="Y207" s="34"/>
      <c r="Z207" s="34"/>
      <c r="AA207" s="34"/>
      <c r="AB207" s="34"/>
      <c r="AC207" s="34"/>
      <c r="AD207" s="34"/>
      <c r="AE207" s="34"/>
      <c r="AR207" s="200" t="s">
        <v>260</v>
      </c>
      <c r="AT207" s="200" t="s">
        <v>221</v>
      </c>
      <c r="AU207" s="200" t="s">
        <v>92</v>
      </c>
      <c r="AY207" s="17" t="s">
        <v>218</v>
      </c>
      <c r="BE207" s="201">
        <f>IF(O207="základní",K207,0)</f>
        <v>0</v>
      </c>
      <c r="BF207" s="201">
        <f>IF(O207="snížená",K207,0)</f>
        <v>0</v>
      </c>
      <c r="BG207" s="201">
        <f>IF(O207="zákl. přenesená",K207,0)</f>
        <v>0</v>
      </c>
      <c r="BH207" s="201">
        <f>IF(O207="sníž. přenesená",K207,0)</f>
        <v>0</v>
      </c>
      <c r="BI207" s="201">
        <f>IF(O207="nulová",K207,0)</f>
        <v>0</v>
      </c>
      <c r="BJ207" s="17" t="s">
        <v>85</v>
      </c>
      <c r="BK207" s="201">
        <f>ROUND(P207*H207,2)</f>
        <v>0</v>
      </c>
      <c r="BL207" s="17" t="s">
        <v>260</v>
      </c>
      <c r="BM207" s="200" t="s">
        <v>315</v>
      </c>
    </row>
    <row r="208" spans="1:65" s="15" customFormat="1" ht="11.25">
      <c r="B208" s="225"/>
      <c r="C208" s="226"/>
      <c r="D208" s="204" t="s">
        <v>226</v>
      </c>
      <c r="E208" s="227" t="s">
        <v>1</v>
      </c>
      <c r="F208" s="228" t="s">
        <v>235</v>
      </c>
      <c r="G208" s="226"/>
      <c r="H208" s="227" t="s">
        <v>1</v>
      </c>
      <c r="I208" s="229"/>
      <c r="J208" s="229"/>
      <c r="K208" s="226"/>
      <c r="L208" s="226"/>
      <c r="M208" s="230"/>
      <c r="N208" s="231"/>
      <c r="O208" s="232"/>
      <c r="P208" s="232"/>
      <c r="Q208" s="232"/>
      <c r="R208" s="232"/>
      <c r="S208" s="232"/>
      <c r="T208" s="232"/>
      <c r="U208" s="232"/>
      <c r="V208" s="232"/>
      <c r="W208" s="232"/>
      <c r="X208" s="233"/>
      <c r="AT208" s="234" t="s">
        <v>226</v>
      </c>
      <c r="AU208" s="234" t="s">
        <v>92</v>
      </c>
      <c r="AV208" s="15" t="s">
        <v>85</v>
      </c>
      <c r="AW208" s="15" t="s">
        <v>5</v>
      </c>
      <c r="AX208" s="15" t="s">
        <v>80</v>
      </c>
      <c r="AY208" s="234" t="s">
        <v>218</v>
      </c>
    </row>
    <row r="209" spans="1:65" s="15" customFormat="1" ht="11.25">
      <c r="B209" s="225"/>
      <c r="C209" s="226"/>
      <c r="D209" s="204" t="s">
        <v>226</v>
      </c>
      <c r="E209" s="227" t="s">
        <v>1</v>
      </c>
      <c r="F209" s="228" t="s">
        <v>316</v>
      </c>
      <c r="G209" s="226"/>
      <c r="H209" s="227" t="s">
        <v>1</v>
      </c>
      <c r="I209" s="229"/>
      <c r="J209" s="229"/>
      <c r="K209" s="226"/>
      <c r="L209" s="226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226</v>
      </c>
      <c r="AU209" s="234" t="s">
        <v>92</v>
      </c>
      <c r="AV209" s="15" t="s">
        <v>85</v>
      </c>
      <c r="AW209" s="15" t="s">
        <v>5</v>
      </c>
      <c r="AX209" s="15" t="s">
        <v>80</v>
      </c>
      <c r="AY209" s="234" t="s">
        <v>218</v>
      </c>
    </row>
    <row r="210" spans="1:65" s="13" customFormat="1" ht="11.25">
      <c r="B210" s="202"/>
      <c r="C210" s="203"/>
      <c r="D210" s="204" t="s">
        <v>226</v>
      </c>
      <c r="E210" s="205" t="s">
        <v>1</v>
      </c>
      <c r="F210" s="206" t="s">
        <v>85</v>
      </c>
      <c r="G210" s="203"/>
      <c r="H210" s="207">
        <v>1</v>
      </c>
      <c r="I210" s="208"/>
      <c r="J210" s="208"/>
      <c r="K210" s="203"/>
      <c r="L210" s="203"/>
      <c r="M210" s="209"/>
      <c r="N210" s="210"/>
      <c r="O210" s="211"/>
      <c r="P210" s="211"/>
      <c r="Q210" s="211"/>
      <c r="R210" s="211"/>
      <c r="S210" s="211"/>
      <c r="T210" s="211"/>
      <c r="U210" s="211"/>
      <c r="V210" s="211"/>
      <c r="W210" s="211"/>
      <c r="X210" s="212"/>
      <c r="AT210" s="213" t="s">
        <v>226</v>
      </c>
      <c r="AU210" s="213" t="s">
        <v>92</v>
      </c>
      <c r="AV210" s="13" t="s">
        <v>92</v>
      </c>
      <c r="AW210" s="13" t="s">
        <v>5</v>
      </c>
      <c r="AX210" s="13" t="s">
        <v>80</v>
      </c>
      <c r="AY210" s="213" t="s">
        <v>218</v>
      </c>
    </row>
    <row r="211" spans="1:65" s="15" customFormat="1" ht="11.25">
      <c r="B211" s="225"/>
      <c r="C211" s="226"/>
      <c r="D211" s="204" t="s">
        <v>226</v>
      </c>
      <c r="E211" s="227" t="s">
        <v>1</v>
      </c>
      <c r="F211" s="228" t="s">
        <v>317</v>
      </c>
      <c r="G211" s="226"/>
      <c r="H211" s="227" t="s">
        <v>1</v>
      </c>
      <c r="I211" s="229"/>
      <c r="J211" s="229"/>
      <c r="K211" s="226"/>
      <c r="L211" s="226"/>
      <c r="M211" s="230"/>
      <c r="N211" s="231"/>
      <c r="O211" s="232"/>
      <c r="P211" s="232"/>
      <c r="Q211" s="232"/>
      <c r="R211" s="232"/>
      <c r="S211" s="232"/>
      <c r="T211" s="232"/>
      <c r="U211" s="232"/>
      <c r="V211" s="232"/>
      <c r="W211" s="232"/>
      <c r="X211" s="233"/>
      <c r="AT211" s="234" t="s">
        <v>226</v>
      </c>
      <c r="AU211" s="234" t="s">
        <v>92</v>
      </c>
      <c r="AV211" s="15" t="s">
        <v>85</v>
      </c>
      <c r="AW211" s="15" t="s">
        <v>5</v>
      </c>
      <c r="AX211" s="15" t="s">
        <v>80</v>
      </c>
      <c r="AY211" s="234" t="s">
        <v>218</v>
      </c>
    </row>
    <row r="212" spans="1:65" s="13" customFormat="1" ht="11.25">
      <c r="B212" s="202"/>
      <c r="C212" s="203"/>
      <c r="D212" s="204" t="s">
        <v>226</v>
      </c>
      <c r="E212" s="205" t="s">
        <v>1</v>
      </c>
      <c r="F212" s="206" t="s">
        <v>85</v>
      </c>
      <c r="G212" s="203"/>
      <c r="H212" s="207">
        <v>1</v>
      </c>
      <c r="I212" s="208"/>
      <c r="J212" s="208"/>
      <c r="K212" s="203"/>
      <c r="L212" s="203"/>
      <c r="M212" s="209"/>
      <c r="N212" s="210"/>
      <c r="O212" s="211"/>
      <c r="P212" s="211"/>
      <c r="Q212" s="211"/>
      <c r="R212" s="211"/>
      <c r="S212" s="211"/>
      <c r="T212" s="211"/>
      <c r="U212" s="211"/>
      <c r="V212" s="211"/>
      <c r="W212" s="211"/>
      <c r="X212" s="212"/>
      <c r="AT212" s="213" t="s">
        <v>226</v>
      </c>
      <c r="AU212" s="213" t="s">
        <v>92</v>
      </c>
      <c r="AV212" s="13" t="s">
        <v>92</v>
      </c>
      <c r="AW212" s="13" t="s">
        <v>5</v>
      </c>
      <c r="AX212" s="13" t="s">
        <v>80</v>
      </c>
      <c r="AY212" s="213" t="s">
        <v>218</v>
      </c>
    </row>
    <row r="213" spans="1:65" s="15" customFormat="1" ht="11.25">
      <c r="B213" s="225"/>
      <c r="C213" s="226"/>
      <c r="D213" s="204" t="s">
        <v>226</v>
      </c>
      <c r="E213" s="227" t="s">
        <v>1</v>
      </c>
      <c r="F213" s="228" t="s">
        <v>242</v>
      </c>
      <c r="G213" s="226"/>
      <c r="H213" s="227" t="s">
        <v>1</v>
      </c>
      <c r="I213" s="229"/>
      <c r="J213" s="229"/>
      <c r="K213" s="226"/>
      <c r="L213" s="226"/>
      <c r="M213" s="230"/>
      <c r="N213" s="231"/>
      <c r="O213" s="232"/>
      <c r="P213" s="232"/>
      <c r="Q213" s="232"/>
      <c r="R213" s="232"/>
      <c r="S213" s="232"/>
      <c r="T213" s="232"/>
      <c r="U213" s="232"/>
      <c r="V213" s="232"/>
      <c r="W213" s="232"/>
      <c r="X213" s="233"/>
      <c r="AT213" s="234" t="s">
        <v>226</v>
      </c>
      <c r="AU213" s="234" t="s">
        <v>92</v>
      </c>
      <c r="AV213" s="15" t="s">
        <v>85</v>
      </c>
      <c r="AW213" s="15" t="s">
        <v>5</v>
      </c>
      <c r="AX213" s="15" t="s">
        <v>80</v>
      </c>
      <c r="AY213" s="234" t="s">
        <v>218</v>
      </c>
    </row>
    <row r="214" spans="1:65" s="15" customFormat="1" ht="11.25">
      <c r="B214" s="225"/>
      <c r="C214" s="226"/>
      <c r="D214" s="204" t="s">
        <v>226</v>
      </c>
      <c r="E214" s="227" t="s">
        <v>1</v>
      </c>
      <c r="F214" s="228" t="s">
        <v>318</v>
      </c>
      <c r="G214" s="226"/>
      <c r="H214" s="227" t="s">
        <v>1</v>
      </c>
      <c r="I214" s="229"/>
      <c r="J214" s="229"/>
      <c r="K214" s="226"/>
      <c r="L214" s="226"/>
      <c r="M214" s="230"/>
      <c r="N214" s="231"/>
      <c r="O214" s="232"/>
      <c r="P214" s="232"/>
      <c r="Q214" s="232"/>
      <c r="R214" s="232"/>
      <c r="S214" s="232"/>
      <c r="T214" s="232"/>
      <c r="U214" s="232"/>
      <c r="V214" s="232"/>
      <c r="W214" s="232"/>
      <c r="X214" s="233"/>
      <c r="AT214" s="234" t="s">
        <v>226</v>
      </c>
      <c r="AU214" s="234" t="s">
        <v>92</v>
      </c>
      <c r="AV214" s="15" t="s">
        <v>85</v>
      </c>
      <c r="AW214" s="15" t="s">
        <v>5</v>
      </c>
      <c r="AX214" s="15" t="s">
        <v>80</v>
      </c>
      <c r="AY214" s="234" t="s">
        <v>218</v>
      </c>
    </row>
    <row r="215" spans="1:65" s="13" customFormat="1" ht="11.25">
      <c r="B215" s="202"/>
      <c r="C215" s="203"/>
      <c r="D215" s="204" t="s">
        <v>226</v>
      </c>
      <c r="E215" s="205" t="s">
        <v>1</v>
      </c>
      <c r="F215" s="206" t="s">
        <v>85</v>
      </c>
      <c r="G215" s="203"/>
      <c r="H215" s="207">
        <v>1</v>
      </c>
      <c r="I215" s="208"/>
      <c r="J215" s="208"/>
      <c r="K215" s="203"/>
      <c r="L215" s="203"/>
      <c r="M215" s="209"/>
      <c r="N215" s="210"/>
      <c r="O215" s="211"/>
      <c r="P215" s="211"/>
      <c r="Q215" s="211"/>
      <c r="R215" s="211"/>
      <c r="S215" s="211"/>
      <c r="T215" s="211"/>
      <c r="U215" s="211"/>
      <c r="V215" s="211"/>
      <c r="W215" s="211"/>
      <c r="X215" s="212"/>
      <c r="AT215" s="213" t="s">
        <v>226</v>
      </c>
      <c r="AU215" s="213" t="s">
        <v>92</v>
      </c>
      <c r="AV215" s="13" t="s">
        <v>92</v>
      </c>
      <c r="AW215" s="13" t="s">
        <v>5</v>
      </c>
      <c r="AX215" s="13" t="s">
        <v>80</v>
      </c>
      <c r="AY215" s="213" t="s">
        <v>218</v>
      </c>
    </row>
    <row r="216" spans="1:65" s="14" customFormat="1" ht="11.25">
      <c r="B216" s="214"/>
      <c r="C216" s="215"/>
      <c r="D216" s="204" t="s">
        <v>226</v>
      </c>
      <c r="E216" s="216" t="s">
        <v>1</v>
      </c>
      <c r="F216" s="217" t="s">
        <v>227</v>
      </c>
      <c r="G216" s="215"/>
      <c r="H216" s="218">
        <v>3</v>
      </c>
      <c r="I216" s="219"/>
      <c r="J216" s="219"/>
      <c r="K216" s="215"/>
      <c r="L216" s="215"/>
      <c r="M216" s="220"/>
      <c r="N216" s="221"/>
      <c r="O216" s="222"/>
      <c r="P216" s="222"/>
      <c r="Q216" s="222"/>
      <c r="R216" s="222"/>
      <c r="S216" s="222"/>
      <c r="T216" s="222"/>
      <c r="U216" s="222"/>
      <c r="V216" s="222"/>
      <c r="W216" s="222"/>
      <c r="X216" s="223"/>
      <c r="AT216" s="224" t="s">
        <v>226</v>
      </c>
      <c r="AU216" s="224" t="s">
        <v>92</v>
      </c>
      <c r="AV216" s="14" t="s">
        <v>224</v>
      </c>
      <c r="AW216" s="14" t="s">
        <v>5</v>
      </c>
      <c r="AX216" s="14" t="s">
        <v>85</v>
      </c>
      <c r="AY216" s="224" t="s">
        <v>218</v>
      </c>
    </row>
    <row r="217" spans="1:65" s="2" customFormat="1" ht="21.75" customHeight="1">
      <c r="A217" s="34"/>
      <c r="B217" s="35"/>
      <c r="C217" s="235" t="s">
        <v>319</v>
      </c>
      <c r="D217" s="235" t="s">
        <v>265</v>
      </c>
      <c r="E217" s="236" t="s">
        <v>320</v>
      </c>
      <c r="F217" s="237" t="s">
        <v>321</v>
      </c>
      <c r="G217" s="238" t="s">
        <v>114</v>
      </c>
      <c r="H217" s="239">
        <v>297.26299999999998</v>
      </c>
      <c r="I217" s="240"/>
      <c r="J217" s="241"/>
      <c r="K217" s="242">
        <f>ROUND(P217*H217,2)</f>
        <v>0</v>
      </c>
      <c r="L217" s="241"/>
      <c r="M217" s="243"/>
      <c r="N217" s="244" t="s">
        <v>1</v>
      </c>
      <c r="O217" s="196" t="s">
        <v>43</v>
      </c>
      <c r="P217" s="197">
        <f>I217+J217</f>
        <v>0</v>
      </c>
      <c r="Q217" s="197">
        <f>ROUND(I217*H217,2)</f>
        <v>0</v>
      </c>
      <c r="R217" s="197">
        <f>ROUND(J217*H217,2)</f>
        <v>0</v>
      </c>
      <c r="S217" s="71"/>
      <c r="T217" s="198">
        <f>S217*H217</f>
        <v>0</v>
      </c>
      <c r="U217" s="198">
        <v>1.2999999999999999E-3</v>
      </c>
      <c r="V217" s="198">
        <f>U217*H217</f>
        <v>0.38644189999999995</v>
      </c>
      <c r="W217" s="198">
        <v>0</v>
      </c>
      <c r="X217" s="199">
        <f>W217*H217</f>
        <v>0</v>
      </c>
      <c r="Y217" s="34"/>
      <c r="Z217" s="34"/>
      <c r="AA217" s="34"/>
      <c r="AB217" s="34"/>
      <c r="AC217" s="34"/>
      <c r="AD217" s="34"/>
      <c r="AE217" s="34"/>
      <c r="AR217" s="200" t="s">
        <v>269</v>
      </c>
      <c r="AT217" s="200" t="s">
        <v>265</v>
      </c>
      <c r="AU217" s="200" t="s">
        <v>92</v>
      </c>
      <c r="AY217" s="17" t="s">
        <v>218</v>
      </c>
      <c r="BE217" s="201">
        <f>IF(O217="základní",K217,0)</f>
        <v>0</v>
      </c>
      <c r="BF217" s="201">
        <f>IF(O217="snížená",K217,0)</f>
        <v>0</v>
      </c>
      <c r="BG217" s="201">
        <f>IF(O217="zákl. přenesená",K217,0)</f>
        <v>0</v>
      </c>
      <c r="BH217" s="201">
        <f>IF(O217="sníž. přenesená",K217,0)</f>
        <v>0</v>
      </c>
      <c r="BI217" s="201">
        <f>IF(O217="nulová",K217,0)</f>
        <v>0</v>
      </c>
      <c r="BJ217" s="17" t="s">
        <v>85</v>
      </c>
      <c r="BK217" s="201">
        <f>ROUND(P217*H217,2)</f>
        <v>0</v>
      </c>
      <c r="BL217" s="17" t="s">
        <v>260</v>
      </c>
      <c r="BM217" s="200" t="s">
        <v>322</v>
      </c>
    </row>
    <row r="218" spans="1:65" s="13" customFormat="1" ht="11.25">
      <c r="B218" s="202"/>
      <c r="C218" s="203"/>
      <c r="D218" s="204" t="s">
        <v>226</v>
      </c>
      <c r="E218" s="205" t="s">
        <v>1</v>
      </c>
      <c r="F218" s="206" t="s">
        <v>323</v>
      </c>
      <c r="G218" s="203"/>
      <c r="H218" s="207">
        <v>4.0759999999999996</v>
      </c>
      <c r="I218" s="208"/>
      <c r="J218" s="208"/>
      <c r="K218" s="203"/>
      <c r="L218" s="203"/>
      <c r="M218" s="209"/>
      <c r="N218" s="210"/>
      <c r="O218" s="211"/>
      <c r="P218" s="211"/>
      <c r="Q218" s="211"/>
      <c r="R218" s="211"/>
      <c r="S218" s="211"/>
      <c r="T218" s="211"/>
      <c r="U218" s="211"/>
      <c r="V218" s="211"/>
      <c r="W218" s="211"/>
      <c r="X218" s="212"/>
      <c r="AT218" s="213" t="s">
        <v>226</v>
      </c>
      <c r="AU218" s="213" t="s">
        <v>92</v>
      </c>
      <c r="AV218" s="13" t="s">
        <v>92</v>
      </c>
      <c r="AW218" s="13" t="s">
        <v>5</v>
      </c>
      <c r="AX218" s="13" t="s">
        <v>80</v>
      </c>
      <c r="AY218" s="213" t="s">
        <v>218</v>
      </c>
    </row>
    <row r="219" spans="1:65" s="13" customFormat="1" ht="11.25">
      <c r="B219" s="202"/>
      <c r="C219" s="203"/>
      <c r="D219" s="204" t="s">
        <v>226</v>
      </c>
      <c r="E219" s="205" t="s">
        <v>1</v>
      </c>
      <c r="F219" s="206" t="s">
        <v>324</v>
      </c>
      <c r="G219" s="203"/>
      <c r="H219" s="207">
        <v>0.54600000000000004</v>
      </c>
      <c r="I219" s="208"/>
      <c r="J219" s="208"/>
      <c r="K219" s="203"/>
      <c r="L219" s="203"/>
      <c r="M219" s="209"/>
      <c r="N219" s="210"/>
      <c r="O219" s="211"/>
      <c r="P219" s="211"/>
      <c r="Q219" s="211"/>
      <c r="R219" s="211"/>
      <c r="S219" s="211"/>
      <c r="T219" s="211"/>
      <c r="U219" s="211"/>
      <c r="V219" s="211"/>
      <c r="W219" s="211"/>
      <c r="X219" s="212"/>
      <c r="AT219" s="213" t="s">
        <v>226</v>
      </c>
      <c r="AU219" s="213" t="s">
        <v>92</v>
      </c>
      <c r="AV219" s="13" t="s">
        <v>92</v>
      </c>
      <c r="AW219" s="13" t="s">
        <v>5</v>
      </c>
      <c r="AX219" s="13" t="s">
        <v>80</v>
      </c>
      <c r="AY219" s="213" t="s">
        <v>218</v>
      </c>
    </row>
    <row r="220" spans="1:65" s="13" customFormat="1" ht="11.25">
      <c r="B220" s="202"/>
      <c r="C220" s="203"/>
      <c r="D220" s="204" t="s">
        <v>226</v>
      </c>
      <c r="E220" s="205" t="s">
        <v>1</v>
      </c>
      <c r="F220" s="206" t="s">
        <v>325</v>
      </c>
      <c r="G220" s="203"/>
      <c r="H220" s="207">
        <v>27.664000000000001</v>
      </c>
      <c r="I220" s="208"/>
      <c r="J220" s="208"/>
      <c r="K220" s="203"/>
      <c r="L220" s="203"/>
      <c r="M220" s="209"/>
      <c r="N220" s="210"/>
      <c r="O220" s="211"/>
      <c r="P220" s="211"/>
      <c r="Q220" s="211"/>
      <c r="R220" s="211"/>
      <c r="S220" s="211"/>
      <c r="T220" s="211"/>
      <c r="U220" s="211"/>
      <c r="V220" s="211"/>
      <c r="W220" s="211"/>
      <c r="X220" s="212"/>
      <c r="AT220" s="213" t="s">
        <v>226</v>
      </c>
      <c r="AU220" s="213" t="s">
        <v>92</v>
      </c>
      <c r="AV220" s="13" t="s">
        <v>92</v>
      </c>
      <c r="AW220" s="13" t="s">
        <v>5</v>
      </c>
      <c r="AX220" s="13" t="s">
        <v>80</v>
      </c>
      <c r="AY220" s="213" t="s">
        <v>218</v>
      </c>
    </row>
    <row r="221" spans="1:65" s="13" customFormat="1" ht="11.25">
      <c r="B221" s="202"/>
      <c r="C221" s="203"/>
      <c r="D221" s="204" t="s">
        <v>226</v>
      </c>
      <c r="E221" s="205" t="s">
        <v>1</v>
      </c>
      <c r="F221" s="206" t="s">
        <v>326</v>
      </c>
      <c r="G221" s="203"/>
      <c r="H221" s="207">
        <v>167.00200000000001</v>
      </c>
      <c r="I221" s="208"/>
      <c r="J221" s="208"/>
      <c r="K221" s="203"/>
      <c r="L221" s="203"/>
      <c r="M221" s="209"/>
      <c r="N221" s="210"/>
      <c r="O221" s="211"/>
      <c r="P221" s="211"/>
      <c r="Q221" s="211"/>
      <c r="R221" s="211"/>
      <c r="S221" s="211"/>
      <c r="T221" s="211"/>
      <c r="U221" s="211"/>
      <c r="V221" s="211"/>
      <c r="W221" s="211"/>
      <c r="X221" s="212"/>
      <c r="AT221" s="213" t="s">
        <v>226</v>
      </c>
      <c r="AU221" s="213" t="s">
        <v>92</v>
      </c>
      <c r="AV221" s="13" t="s">
        <v>92</v>
      </c>
      <c r="AW221" s="13" t="s">
        <v>5</v>
      </c>
      <c r="AX221" s="13" t="s">
        <v>80</v>
      </c>
      <c r="AY221" s="213" t="s">
        <v>218</v>
      </c>
    </row>
    <row r="222" spans="1:65" s="13" customFormat="1" ht="11.25">
      <c r="B222" s="202"/>
      <c r="C222" s="203"/>
      <c r="D222" s="204" t="s">
        <v>226</v>
      </c>
      <c r="E222" s="205" t="s">
        <v>1</v>
      </c>
      <c r="F222" s="206" t="s">
        <v>327</v>
      </c>
      <c r="G222" s="203"/>
      <c r="H222" s="207">
        <v>70.682000000000002</v>
      </c>
      <c r="I222" s="208"/>
      <c r="J222" s="208"/>
      <c r="K222" s="203"/>
      <c r="L222" s="203"/>
      <c r="M222" s="209"/>
      <c r="N222" s="210"/>
      <c r="O222" s="211"/>
      <c r="P222" s="211"/>
      <c r="Q222" s="211"/>
      <c r="R222" s="211"/>
      <c r="S222" s="211"/>
      <c r="T222" s="211"/>
      <c r="U222" s="211"/>
      <c r="V222" s="211"/>
      <c r="W222" s="211"/>
      <c r="X222" s="212"/>
      <c r="AT222" s="213" t="s">
        <v>226</v>
      </c>
      <c r="AU222" s="213" t="s">
        <v>92</v>
      </c>
      <c r="AV222" s="13" t="s">
        <v>92</v>
      </c>
      <c r="AW222" s="13" t="s">
        <v>5</v>
      </c>
      <c r="AX222" s="13" t="s">
        <v>80</v>
      </c>
      <c r="AY222" s="213" t="s">
        <v>218</v>
      </c>
    </row>
    <row r="223" spans="1:65" s="13" customFormat="1" ht="11.25">
      <c r="B223" s="202"/>
      <c r="C223" s="203"/>
      <c r="D223" s="204" t="s">
        <v>226</v>
      </c>
      <c r="E223" s="205" t="s">
        <v>1</v>
      </c>
      <c r="F223" s="206" t="s">
        <v>328</v>
      </c>
      <c r="G223" s="203"/>
      <c r="H223" s="207">
        <v>7.9039999999999999</v>
      </c>
      <c r="I223" s="208"/>
      <c r="J223" s="208"/>
      <c r="K223" s="203"/>
      <c r="L223" s="203"/>
      <c r="M223" s="209"/>
      <c r="N223" s="210"/>
      <c r="O223" s="211"/>
      <c r="P223" s="211"/>
      <c r="Q223" s="211"/>
      <c r="R223" s="211"/>
      <c r="S223" s="211"/>
      <c r="T223" s="211"/>
      <c r="U223" s="211"/>
      <c r="V223" s="211"/>
      <c r="W223" s="211"/>
      <c r="X223" s="212"/>
      <c r="AT223" s="213" t="s">
        <v>226</v>
      </c>
      <c r="AU223" s="213" t="s">
        <v>92</v>
      </c>
      <c r="AV223" s="13" t="s">
        <v>92</v>
      </c>
      <c r="AW223" s="13" t="s">
        <v>5</v>
      </c>
      <c r="AX223" s="13" t="s">
        <v>80</v>
      </c>
      <c r="AY223" s="213" t="s">
        <v>218</v>
      </c>
    </row>
    <row r="224" spans="1:65" s="13" customFormat="1" ht="11.25">
      <c r="B224" s="202"/>
      <c r="C224" s="203"/>
      <c r="D224" s="204" t="s">
        <v>226</v>
      </c>
      <c r="E224" s="205" t="s">
        <v>1</v>
      </c>
      <c r="F224" s="206" t="s">
        <v>329</v>
      </c>
      <c r="G224" s="203"/>
      <c r="H224" s="207">
        <v>19.388999999999999</v>
      </c>
      <c r="I224" s="208"/>
      <c r="J224" s="208"/>
      <c r="K224" s="203"/>
      <c r="L224" s="203"/>
      <c r="M224" s="209"/>
      <c r="N224" s="210"/>
      <c r="O224" s="211"/>
      <c r="P224" s="211"/>
      <c r="Q224" s="211"/>
      <c r="R224" s="211"/>
      <c r="S224" s="211"/>
      <c r="T224" s="211"/>
      <c r="U224" s="211"/>
      <c r="V224" s="211"/>
      <c r="W224" s="211"/>
      <c r="X224" s="212"/>
      <c r="AT224" s="213" t="s">
        <v>226</v>
      </c>
      <c r="AU224" s="213" t="s">
        <v>92</v>
      </c>
      <c r="AV224" s="13" t="s">
        <v>92</v>
      </c>
      <c r="AW224" s="13" t="s">
        <v>5</v>
      </c>
      <c r="AX224" s="13" t="s">
        <v>80</v>
      </c>
      <c r="AY224" s="213" t="s">
        <v>218</v>
      </c>
    </row>
    <row r="225" spans="1:65" s="14" customFormat="1" ht="11.25">
      <c r="B225" s="214"/>
      <c r="C225" s="215"/>
      <c r="D225" s="204" t="s">
        <v>226</v>
      </c>
      <c r="E225" s="216" t="s">
        <v>1</v>
      </c>
      <c r="F225" s="217" t="s">
        <v>227</v>
      </c>
      <c r="G225" s="215"/>
      <c r="H225" s="218">
        <v>297.26300000000003</v>
      </c>
      <c r="I225" s="219"/>
      <c r="J225" s="219"/>
      <c r="K225" s="215"/>
      <c r="L225" s="215"/>
      <c r="M225" s="220"/>
      <c r="N225" s="221"/>
      <c r="O225" s="222"/>
      <c r="P225" s="222"/>
      <c r="Q225" s="222"/>
      <c r="R225" s="222"/>
      <c r="S225" s="222"/>
      <c r="T225" s="222"/>
      <c r="U225" s="222"/>
      <c r="V225" s="222"/>
      <c r="W225" s="222"/>
      <c r="X225" s="223"/>
      <c r="AT225" s="224" t="s">
        <v>226</v>
      </c>
      <c r="AU225" s="224" t="s">
        <v>92</v>
      </c>
      <c r="AV225" s="14" t="s">
        <v>224</v>
      </c>
      <c r="AW225" s="14" t="s">
        <v>5</v>
      </c>
      <c r="AX225" s="14" t="s">
        <v>85</v>
      </c>
      <c r="AY225" s="224" t="s">
        <v>218</v>
      </c>
    </row>
    <row r="226" spans="1:65" s="2" customFormat="1" ht="21.75" customHeight="1">
      <c r="A226" s="34"/>
      <c r="B226" s="35"/>
      <c r="C226" s="235" t="s">
        <v>330</v>
      </c>
      <c r="D226" s="235" t="s">
        <v>265</v>
      </c>
      <c r="E226" s="236" t="s">
        <v>331</v>
      </c>
      <c r="F226" s="237" t="s">
        <v>332</v>
      </c>
      <c r="G226" s="238" t="s">
        <v>301</v>
      </c>
      <c r="H226" s="239">
        <v>3</v>
      </c>
      <c r="I226" s="240"/>
      <c r="J226" s="241"/>
      <c r="K226" s="242">
        <f>ROUND(P226*H226,2)</f>
        <v>0</v>
      </c>
      <c r="L226" s="241"/>
      <c r="M226" s="243"/>
      <c r="N226" s="244" t="s">
        <v>1</v>
      </c>
      <c r="O226" s="196" t="s">
        <v>43</v>
      </c>
      <c r="P226" s="197">
        <f>I226+J226</f>
        <v>0</v>
      </c>
      <c r="Q226" s="197">
        <f>ROUND(I226*H226,2)</f>
        <v>0</v>
      </c>
      <c r="R226" s="197">
        <f>ROUND(J226*H226,2)</f>
        <v>0</v>
      </c>
      <c r="S226" s="71"/>
      <c r="T226" s="198">
        <f>S226*H226</f>
        <v>0</v>
      </c>
      <c r="U226" s="198">
        <v>2.0000000000000001E-4</v>
      </c>
      <c r="V226" s="198">
        <f>U226*H226</f>
        <v>6.0000000000000006E-4</v>
      </c>
      <c r="W226" s="198">
        <v>0</v>
      </c>
      <c r="X226" s="199">
        <f>W226*H226</f>
        <v>0</v>
      </c>
      <c r="Y226" s="34"/>
      <c r="Z226" s="34"/>
      <c r="AA226" s="34"/>
      <c r="AB226" s="34"/>
      <c r="AC226" s="34"/>
      <c r="AD226" s="34"/>
      <c r="AE226" s="34"/>
      <c r="AR226" s="200" t="s">
        <v>269</v>
      </c>
      <c r="AT226" s="200" t="s">
        <v>265</v>
      </c>
      <c r="AU226" s="200" t="s">
        <v>92</v>
      </c>
      <c r="AY226" s="17" t="s">
        <v>218</v>
      </c>
      <c r="BE226" s="201">
        <f>IF(O226="základní",K226,0)</f>
        <v>0</v>
      </c>
      <c r="BF226" s="201">
        <f>IF(O226="snížená",K226,0)</f>
        <v>0</v>
      </c>
      <c r="BG226" s="201">
        <f>IF(O226="zákl. přenesená",K226,0)</f>
        <v>0</v>
      </c>
      <c r="BH226" s="201">
        <f>IF(O226="sníž. přenesená",K226,0)</f>
        <v>0</v>
      </c>
      <c r="BI226" s="201">
        <f>IF(O226="nulová",K226,0)</f>
        <v>0</v>
      </c>
      <c r="BJ226" s="17" t="s">
        <v>85</v>
      </c>
      <c r="BK226" s="201">
        <f>ROUND(P226*H226,2)</f>
        <v>0</v>
      </c>
      <c r="BL226" s="17" t="s">
        <v>260</v>
      </c>
      <c r="BM226" s="200" t="s">
        <v>333</v>
      </c>
    </row>
    <row r="227" spans="1:65" s="15" customFormat="1" ht="11.25">
      <c r="B227" s="225"/>
      <c r="C227" s="226"/>
      <c r="D227" s="204" t="s">
        <v>226</v>
      </c>
      <c r="E227" s="227" t="s">
        <v>1</v>
      </c>
      <c r="F227" s="228" t="s">
        <v>235</v>
      </c>
      <c r="G227" s="226"/>
      <c r="H227" s="227" t="s">
        <v>1</v>
      </c>
      <c r="I227" s="229"/>
      <c r="J227" s="229"/>
      <c r="K227" s="226"/>
      <c r="L227" s="226"/>
      <c r="M227" s="230"/>
      <c r="N227" s="231"/>
      <c r="O227" s="232"/>
      <c r="P227" s="232"/>
      <c r="Q227" s="232"/>
      <c r="R227" s="232"/>
      <c r="S227" s="232"/>
      <c r="T227" s="232"/>
      <c r="U227" s="232"/>
      <c r="V227" s="232"/>
      <c r="W227" s="232"/>
      <c r="X227" s="233"/>
      <c r="AT227" s="234" t="s">
        <v>226</v>
      </c>
      <c r="AU227" s="234" t="s">
        <v>92</v>
      </c>
      <c r="AV227" s="15" t="s">
        <v>85</v>
      </c>
      <c r="AW227" s="15" t="s">
        <v>5</v>
      </c>
      <c r="AX227" s="15" t="s">
        <v>80</v>
      </c>
      <c r="AY227" s="234" t="s">
        <v>218</v>
      </c>
    </row>
    <row r="228" spans="1:65" s="13" customFormat="1" ht="11.25">
      <c r="B228" s="202"/>
      <c r="C228" s="203"/>
      <c r="D228" s="204" t="s">
        <v>226</v>
      </c>
      <c r="E228" s="205" t="s">
        <v>1</v>
      </c>
      <c r="F228" s="206" t="s">
        <v>92</v>
      </c>
      <c r="G228" s="203"/>
      <c r="H228" s="207">
        <v>2</v>
      </c>
      <c r="I228" s="208"/>
      <c r="J228" s="208"/>
      <c r="K228" s="203"/>
      <c r="L228" s="203"/>
      <c r="M228" s="209"/>
      <c r="N228" s="210"/>
      <c r="O228" s="211"/>
      <c r="P228" s="211"/>
      <c r="Q228" s="211"/>
      <c r="R228" s="211"/>
      <c r="S228" s="211"/>
      <c r="T228" s="211"/>
      <c r="U228" s="211"/>
      <c r="V228" s="211"/>
      <c r="W228" s="211"/>
      <c r="X228" s="212"/>
      <c r="AT228" s="213" t="s">
        <v>226</v>
      </c>
      <c r="AU228" s="213" t="s">
        <v>92</v>
      </c>
      <c r="AV228" s="13" t="s">
        <v>92</v>
      </c>
      <c r="AW228" s="13" t="s">
        <v>5</v>
      </c>
      <c r="AX228" s="13" t="s">
        <v>80</v>
      </c>
      <c r="AY228" s="213" t="s">
        <v>218</v>
      </c>
    </row>
    <row r="229" spans="1:65" s="15" customFormat="1" ht="11.25">
      <c r="B229" s="225"/>
      <c r="C229" s="226"/>
      <c r="D229" s="204" t="s">
        <v>226</v>
      </c>
      <c r="E229" s="227" t="s">
        <v>1</v>
      </c>
      <c r="F229" s="228" t="s">
        <v>239</v>
      </c>
      <c r="G229" s="226"/>
      <c r="H229" s="227" t="s">
        <v>1</v>
      </c>
      <c r="I229" s="229"/>
      <c r="J229" s="229"/>
      <c r="K229" s="226"/>
      <c r="L229" s="226"/>
      <c r="M229" s="230"/>
      <c r="N229" s="231"/>
      <c r="O229" s="232"/>
      <c r="P229" s="232"/>
      <c r="Q229" s="232"/>
      <c r="R229" s="232"/>
      <c r="S229" s="232"/>
      <c r="T229" s="232"/>
      <c r="U229" s="232"/>
      <c r="V229" s="232"/>
      <c r="W229" s="232"/>
      <c r="X229" s="233"/>
      <c r="AT229" s="234" t="s">
        <v>226</v>
      </c>
      <c r="AU229" s="234" t="s">
        <v>92</v>
      </c>
      <c r="AV229" s="15" t="s">
        <v>85</v>
      </c>
      <c r="AW229" s="15" t="s">
        <v>5</v>
      </c>
      <c r="AX229" s="15" t="s">
        <v>80</v>
      </c>
      <c r="AY229" s="234" t="s">
        <v>218</v>
      </c>
    </row>
    <row r="230" spans="1:65" s="13" customFormat="1" ht="11.25">
      <c r="B230" s="202"/>
      <c r="C230" s="203"/>
      <c r="D230" s="204" t="s">
        <v>226</v>
      </c>
      <c r="E230" s="205" t="s">
        <v>1</v>
      </c>
      <c r="F230" s="206" t="s">
        <v>85</v>
      </c>
      <c r="G230" s="203"/>
      <c r="H230" s="207">
        <v>1</v>
      </c>
      <c r="I230" s="208"/>
      <c r="J230" s="208"/>
      <c r="K230" s="203"/>
      <c r="L230" s="203"/>
      <c r="M230" s="209"/>
      <c r="N230" s="210"/>
      <c r="O230" s="211"/>
      <c r="P230" s="211"/>
      <c r="Q230" s="211"/>
      <c r="R230" s="211"/>
      <c r="S230" s="211"/>
      <c r="T230" s="211"/>
      <c r="U230" s="211"/>
      <c r="V230" s="211"/>
      <c r="W230" s="211"/>
      <c r="X230" s="212"/>
      <c r="AT230" s="213" t="s">
        <v>226</v>
      </c>
      <c r="AU230" s="213" t="s">
        <v>92</v>
      </c>
      <c r="AV230" s="13" t="s">
        <v>92</v>
      </c>
      <c r="AW230" s="13" t="s">
        <v>5</v>
      </c>
      <c r="AX230" s="13" t="s">
        <v>80</v>
      </c>
      <c r="AY230" s="213" t="s">
        <v>218</v>
      </c>
    </row>
    <row r="231" spans="1:65" s="14" customFormat="1" ht="11.25">
      <c r="B231" s="214"/>
      <c r="C231" s="215"/>
      <c r="D231" s="204" t="s">
        <v>226</v>
      </c>
      <c r="E231" s="216" t="s">
        <v>1</v>
      </c>
      <c r="F231" s="217" t="s">
        <v>227</v>
      </c>
      <c r="G231" s="215"/>
      <c r="H231" s="218">
        <v>3</v>
      </c>
      <c r="I231" s="219"/>
      <c r="J231" s="219"/>
      <c r="K231" s="215"/>
      <c r="L231" s="215"/>
      <c r="M231" s="220"/>
      <c r="N231" s="221"/>
      <c r="O231" s="222"/>
      <c r="P231" s="222"/>
      <c r="Q231" s="222"/>
      <c r="R231" s="222"/>
      <c r="S231" s="222"/>
      <c r="T231" s="222"/>
      <c r="U231" s="222"/>
      <c r="V231" s="222"/>
      <c r="W231" s="222"/>
      <c r="X231" s="223"/>
      <c r="AT231" s="224" t="s">
        <v>226</v>
      </c>
      <c r="AU231" s="224" t="s">
        <v>92</v>
      </c>
      <c r="AV231" s="14" t="s">
        <v>224</v>
      </c>
      <c r="AW231" s="14" t="s">
        <v>5</v>
      </c>
      <c r="AX231" s="14" t="s">
        <v>85</v>
      </c>
      <c r="AY231" s="224" t="s">
        <v>218</v>
      </c>
    </row>
    <row r="232" spans="1:65" s="2" customFormat="1" ht="21.75" customHeight="1">
      <c r="A232" s="34"/>
      <c r="B232" s="35"/>
      <c r="C232" s="235" t="s">
        <v>9</v>
      </c>
      <c r="D232" s="235" t="s">
        <v>265</v>
      </c>
      <c r="E232" s="236" t="s">
        <v>334</v>
      </c>
      <c r="F232" s="237" t="s">
        <v>335</v>
      </c>
      <c r="G232" s="238" t="s">
        <v>301</v>
      </c>
      <c r="H232" s="239">
        <v>5</v>
      </c>
      <c r="I232" s="240"/>
      <c r="J232" s="241"/>
      <c r="K232" s="242">
        <f>ROUND(P232*H232,2)</f>
        <v>0</v>
      </c>
      <c r="L232" s="241"/>
      <c r="M232" s="243"/>
      <c r="N232" s="244" t="s">
        <v>1</v>
      </c>
      <c r="O232" s="196" t="s">
        <v>43</v>
      </c>
      <c r="P232" s="197">
        <f>I232+J232</f>
        <v>0</v>
      </c>
      <c r="Q232" s="197">
        <f>ROUND(I232*H232,2)</f>
        <v>0</v>
      </c>
      <c r="R232" s="197">
        <f>ROUND(J232*H232,2)</f>
        <v>0</v>
      </c>
      <c r="S232" s="71"/>
      <c r="T232" s="198">
        <f>S232*H232</f>
        <v>0</v>
      </c>
      <c r="U232" s="198">
        <v>2.0000000000000001E-4</v>
      </c>
      <c r="V232" s="198">
        <f>U232*H232</f>
        <v>1E-3</v>
      </c>
      <c r="W232" s="198">
        <v>0</v>
      </c>
      <c r="X232" s="199">
        <f>W232*H232</f>
        <v>0</v>
      </c>
      <c r="Y232" s="34"/>
      <c r="Z232" s="34"/>
      <c r="AA232" s="34"/>
      <c r="AB232" s="34"/>
      <c r="AC232" s="34"/>
      <c r="AD232" s="34"/>
      <c r="AE232" s="34"/>
      <c r="AR232" s="200" t="s">
        <v>269</v>
      </c>
      <c r="AT232" s="200" t="s">
        <v>265</v>
      </c>
      <c r="AU232" s="200" t="s">
        <v>92</v>
      </c>
      <c r="AY232" s="17" t="s">
        <v>218</v>
      </c>
      <c r="BE232" s="201">
        <f>IF(O232="základní",K232,0)</f>
        <v>0</v>
      </c>
      <c r="BF232" s="201">
        <f>IF(O232="snížená",K232,0)</f>
        <v>0</v>
      </c>
      <c r="BG232" s="201">
        <f>IF(O232="zákl. přenesená",K232,0)</f>
        <v>0</v>
      </c>
      <c r="BH232" s="201">
        <f>IF(O232="sníž. přenesená",K232,0)</f>
        <v>0</v>
      </c>
      <c r="BI232" s="201">
        <f>IF(O232="nulová",K232,0)</f>
        <v>0</v>
      </c>
      <c r="BJ232" s="17" t="s">
        <v>85</v>
      </c>
      <c r="BK232" s="201">
        <f>ROUND(P232*H232,2)</f>
        <v>0</v>
      </c>
      <c r="BL232" s="17" t="s">
        <v>260</v>
      </c>
      <c r="BM232" s="200" t="s">
        <v>336</v>
      </c>
    </row>
    <row r="233" spans="1:65" s="15" customFormat="1" ht="11.25">
      <c r="B233" s="225"/>
      <c r="C233" s="226"/>
      <c r="D233" s="204" t="s">
        <v>226</v>
      </c>
      <c r="E233" s="227" t="s">
        <v>1</v>
      </c>
      <c r="F233" s="228" t="s">
        <v>235</v>
      </c>
      <c r="G233" s="226"/>
      <c r="H233" s="227" t="s">
        <v>1</v>
      </c>
      <c r="I233" s="229"/>
      <c r="J233" s="229"/>
      <c r="K233" s="226"/>
      <c r="L233" s="226"/>
      <c r="M233" s="230"/>
      <c r="N233" s="231"/>
      <c r="O233" s="232"/>
      <c r="P233" s="232"/>
      <c r="Q233" s="232"/>
      <c r="R233" s="232"/>
      <c r="S233" s="232"/>
      <c r="T233" s="232"/>
      <c r="U233" s="232"/>
      <c r="V233" s="232"/>
      <c r="W233" s="232"/>
      <c r="X233" s="233"/>
      <c r="AT233" s="234" t="s">
        <v>226</v>
      </c>
      <c r="AU233" s="234" t="s">
        <v>92</v>
      </c>
      <c r="AV233" s="15" t="s">
        <v>85</v>
      </c>
      <c r="AW233" s="15" t="s">
        <v>5</v>
      </c>
      <c r="AX233" s="15" t="s">
        <v>80</v>
      </c>
      <c r="AY233" s="234" t="s">
        <v>218</v>
      </c>
    </row>
    <row r="234" spans="1:65" s="13" customFormat="1" ht="11.25">
      <c r="B234" s="202"/>
      <c r="C234" s="203"/>
      <c r="D234" s="204" t="s">
        <v>226</v>
      </c>
      <c r="E234" s="205" t="s">
        <v>1</v>
      </c>
      <c r="F234" s="206" t="s">
        <v>337</v>
      </c>
      <c r="G234" s="203"/>
      <c r="H234" s="207">
        <v>3</v>
      </c>
      <c r="I234" s="208"/>
      <c r="J234" s="208"/>
      <c r="K234" s="203"/>
      <c r="L234" s="203"/>
      <c r="M234" s="209"/>
      <c r="N234" s="210"/>
      <c r="O234" s="211"/>
      <c r="P234" s="211"/>
      <c r="Q234" s="211"/>
      <c r="R234" s="211"/>
      <c r="S234" s="211"/>
      <c r="T234" s="211"/>
      <c r="U234" s="211"/>
      <c r="V234" s="211"/>
      <c r="W234" s="211"/>
      <c r="X234" s="212"/>
      <c r="AT234" s="213" t="s">
        <v>226</v>
      </c>
      <c r="AU234" s="213" t="s">
        <v>92</v>
      </c>
      <c r="AV234" s="13" t="s">
        <v>92</v>
      </c>
      <c r="AW234" s="13" t="s">
        <v>5</v>
      </c>
      <c r="AX234" s="13" t="s">
        <v>80</v>
      </c>
      <c r="AY234" s="213" t="s">
        <v>218</v>
      </c>
    </row>
    <row r="235" spans="1:65" s="15" customFormat="1" ht="11.25">
      <c r="B235" s="225"/>
      <c r="C235" s="226"/>
      <c r="D235" s="204" t="s">
        <v>226</v>
      </c>
      <c r="E235" s="227" t="s">
        <v>1</v>
      </c>
      <c r="F235" s="228" t="s">
        <v>242</v>
      </c>
      <c r="G235" s="226"/>
      <c r="H235" s="227" t="s">
        <v>1</v>
      </c>
      <c r="I235" s="229"/>
      <c r="J235" s="229"/>
      <c r="K235" s="226"/>
      <c r="L235" s="226"/>
      <c r="M235" s="230"/>
      <c r="N235" s="231"/>
      <c r="O235" s="232"/>
      <c r="P235" s="232"/>
      <c r="Q235" s="232"/>
      <c r="R235" s="232"/>
      <c r="S235" s="232"/>
      <c r="T235" s="232"/>
      <c r="U235" s="232"/>
      <c r="V235" s="232"/>
      <c r="W235" s="232"/>
      <c r="X235" s="233"/>
      <c r="AT235" s="234" t="s">
        <v>226</v>
      </c>
      <c r="AU235" s="234" t="s">
        <v>92</v>
      </c>
      <c r="AV235" s="15" t="s">
        <v>85</v>
      </c>
      <c r="AW235" s="15" t="s">
        <v>5</v>
      </c>
      <c r="AX235" s="15" t="s">
        <v>80</v>
      </c>
      <c r="AY235" s="234" t="s">
        <v>218</v>
      </c>
    </row>
    <row r="236" spans="1:65" s="13" customFormat="1" ht="11.25">
      <c r="B236" s="202"/>
      <c r="C236" s="203"/>
      <c r="D236" s="204" t="s">
        <v>226</v>
      </c>
      <c r="E236" s="205" t="s">
        <v>1</v>
      </c>
      <c r="F236" s="206" t="s">
        <v>92</v>
      </c>
      <c r="G236" s="203"/>
      <c r="H236" s="207">
        <v>2</v>
      </c>
      <c r="I236" s="208"/>
      <c r="J236" s="208"/>
      <c r="K236" s="203"/>
      <c r="L236" s="203"/>
      <c r="M236" s="209"/>
      <c r="N236" s="210"/>
      <c r="O236" s="211"/>
      <c r="P236" s="211"/>
      <c r="Q236" s="211"/>
      <c r="R236" s="211"/>
      <c r="S236" s="211"/>
      <c r="T236" s="211"/>
      <c r="U236" s="211"/>
      <c r="V236" s="211"/>
      <c r="W236" s="211"/>
      <c r="X236" s="212"/>
      <c r="AT236" s="213" t="s">
        <v>226</v>
      </c>
      <c r="AU236" s="213" t="s">
        <v>92</v>
      </c>
      <c r="AV236" s="13" t="s">
        <v>92</v>
      </c>
      <c r="AW236" s="13" t="s">
        <v>5</v>
      </c>
      <c r="AX236" s="13" t="s">
        <v>80</v>
      </c>
      <c r="AY236" s="213" t="s">
        <v>218</v>
      </c>
    </row>
    <row r="237" spans="1:65" s="14" customFormat="1" ht="11.25">
      <c r="B237" s="214"/>
      <c r="C237" s="215"/>
      <c r="D237" s="204" t="s">
        <v>226</v>
      </c>
      <c r="E237" s="216" t="s">
        <v>1</v>
      </c>
      <c r="F237" s="217" t="s">
        <v>227</v>
      </c>
      <c r="G237" s="215"/>
      <c r="H237" s="218">
        <v>5</v>
      </c>
      <c r="I237" s="219"/>
      <c r="J237" s="219"/>
      <c r="K237" s="215"/>
      <c r="L237" s="215"/>
      <c r="M237" s="220"/>
      <c r="N237" s="221"/>
      <c r="O237" s="222"/>
      <c r="P237" s="222"/>
      <c r="Q237" s="222"/>
      <c r="R237" s="222"/>
      <c r="S237" s="222"/>
      <c r="T237" s="222"/>
      <c r="U237" s="222"/>
      <c r="V237" s="222"/>
      <c r="W237" s="222"/>
      <c r="X237" s="223"/>
      <c r="AT237" s="224" t="s">
        <v>226</v>
      </c>
      <c r="AU237" s="224" t="s">
        <v>92</v>
      </c>
      <c r="AV237" s="14" t="s">
        <v>224</v>
      </c>
      <c r="AW237" s="14" t="s">
        <v>5</v>
      </c>
      <c r="AX237" s="14" t="s">
        <v>85</v>
      </c>
      <c r="AY237" s="224" t="s">
        <v>218</v>
      </c>
    </row>
    <row r="238" spans="1:65" s="2" customFormat="1" ht="21.75" customHeight="1">
      <c r="A238" s="34"/>
      <c r="B238" s="35"/>
      <c r="C238" s="235" t="s">
        <v>260</v>
      </c>
      <c r="D238" s="235" t="s">
        <v>265</v>
      </c>
      <c r="E238" s="236" t="s">
        <v>338</v>
      </c>
      <c r="F238" s="237" t="s">
        <v>339</v>
      </c>
      <c r="G238" s="238" t="s">
        <v>301</v>
      </c>
      <c r="H238" s="239">
        <v>1</v>
      </c>
      <c r="I238" s="240"/>
      <c r="J238" s="241"/>
      <c r="K238" s="242">
        <f>ROUND(P238*H238,2)</f>
        <v>0</v>
      </c>
      <c r="L238" s="241"/>
      <c r="M238" s="243"/>
      <c r="N238" s="244" t="s">
        <v>1</v>
      </c>
      <c r="O238" s="196" t="s">
        <v>43</v>
      </c>
      <c r="P238" s="197">
        <f>I238+J238</f>
        <v>0</v>
      </c>
      <c r="Q238" s="197">
        <f>ROUND(I238*H238,2)</f>
        <v>0</v>
      </c>
      <c r="R238" s="197">
        <f>ROUND(J238*H238,2)</f>
        <v>0</v>
      </c>
      <c r="S238" s="71"/>
      <c r="T238" s="198">
        <f>S238*H238</f>
        <v>0</v>
      </c>
      <c r="U238" s="198">
        <v>2.0000000000000001E-4</v>
      </c>
      <c r="V238" s="198">
        <f>U238*H238</f>
        <v>2.0000000000000001E-4</v>
      </c>
      <c r="W238" s="198">
        <v>0</v>
      </c>
      <c r="X238" s="199">
        <f>W238*H238</f>
        <v>0</v>
      </c>
      <c r="Y238" s="34"/>
      <c r="Z238" s="34"/>
      <c r="AA238" s="34"/>
      <c r="AB238" s="34"/>
      <c r="AC238" s="34"/>
      <c r="AD238" s="34"/>
      <c r="AE238" s="34"/>
      <c r="AR238" s="200" t="s">
        <v>269</v>
      </c>
      <c r="AT238" s="200" t="s">
        <v>265</v>
      </c>
      <c r="AU238" s="200" t="s">
        <v>92</v>
      </c>
      <c r="AY238" s="17" t="s">
        <v>218</v>
      </c>
      <c r="BE238" s="201">
        <f>IF(O238="základní",K238,0)</f>
        <v>0</v>
      </c>
      <c r="BF238" s="201">
        <f>IF(O238="snížená",K238,0)</f>
        <v>0</v>
      </c>
      <c r="BG238" s="201">
        <f>IF(O238="zákl. přenesená",K238,0)</f>
        <v>0</v>
      </c>
      <c r="BH238" s="201">
        <f>IF(O238="sníž. přenesená",K238,0)</f>
        <v>0</v>
      </c>
      <c r="BI238" s="201">
        <f>IF(O238="nulová",K238,0)</f>
        <v>0</v>
      </c>
      <c r="BJ238" s="17" t="s">
        <v>85</v>
      </c>
      <c r="BK238" s="201">
        <f>ROUND(P238*H238,2)</f>
        <v>0</v>
      </c>
      <c r="BL238" s="17" t="s">
        <v>260</v>
      </c>
      <c r="BM238" s="200" t="s">
        <v>340</v>
      </c>
    </row>
    <row r="239" spans="1:65" s="15" customFormat="1" ht="11.25">
      <c r="B239" s="225"/>
      <c r="C239" s="226"/>
      <c r="D239" s="204" t="s">
        <v>226</v>
      </c>
      <c r="E239" s="227" t="s">
        <v>1</v>
      </c>
      <c r="F239" s="228" t="s">
        <v>235</v>
      </c>
      <c r="G239" s="226"/>
      <c r="H239" s="227" t="s">
        <v>1</v>
      </c>
      <c r="I239" s="229"/>
      <c r="J239" s="229"/>
      <c r="K239" s="226"/>
      <c r="L239" s="226"/>
      <c r="M239" s="230"/>
      <c r="N239" s="231"/>
      <c r="O239" s="232"/>
      <c r="P239" s="232"/>
      <c r="Q239" s="232"/>
      <c r="R239" s="232"/>
      <c r="S239" s="232"/>
      <c r="T239" s="232"/>
      <c r="U239" s="232"/>
      <c r="V239" s="232"/>
      <c r="W239" s="232"/>
      <c r="X239" s="233"/>
      <c r="AT239" s="234" t="s">
        <v>226</v>
      </c>
      <c r="AU239" s="234" t="s">
        <v>92</v>
      </c>
      <c r="AV239" s="15" t="s">
        <v>85</v>
      </c>
      <c r="AW239" s="15" t="s">
        <v>5</v>
      </c>
      <c r="AX239" s="15" t="s">
        <v>80</v>
      </c>
      <c r="AY239" s="234" t="s">
        <v>218</v>
      </c>
    </row>
    <row r="240" spans="1:65" s="13" customFormat="1" ht="11.25">
      <c r="B240" s="202"/>
      <c r="C240" s="203"/>
      <c r="D240" s="204" t="s">
        <v>226</v>
      </c>
      <c r="E240" s="205" t="s">
        <v>1</v>
      </c>
      <c r="F240" s="206" t="s">
        <v>85</v>
      </c>
      <c r="G240" s="203"/>
      <c r="H240" s="207">
        <v>1</v>
      </c>
      <c r="I240" s="208"/>
      <c r="J240" s="208"/>
      <c r="K240" s="203"/>
      <c r="L240" s="203"/>
      <c r="M240" s="209"/>
      <c r="N240" s="210"/>
      <c r="O240" s="211"/>
      <c r="P240" s="211"/>
      <c r="Q240" s="211"/>
      <c r="R240" s="211"/>
      <c r="S240" s="211"/>
      <c r="T240" s="211"/>
      <c r="U240" s="211"/>
      <c r="V240" s="211"/>
      <c r="W240" s="211"/>
      <c r="X240" s="212"/>
      <c r="AT240" s="213" t="s">
        <v>226</v>
      </c>
      <c r="AU240" s="213" t="s">
        <v>92</v>
      </c>
      <c r="AV240" s="13" t="s">
        <v>92</v>
      </c>
      <c r="AW240" s="13" t="s">
        <v>5</v>
      </c>
      <c r="AX240" s="13" t="s">
        <v>80</v>
      </c>
      <c r="AY240" s="213" t="s">
        <v>218</v>
      </c>
    </row>
    <row r="241" spans="1:65" s="14" customFormat="1" ht="11.25">
      <c r="B241" s="214"/>
      <c r="C241" s="215"/>
      <c r="D241" s="204" t="s">
        <v>226</v>
      </c>
      <c r="E241" s="216" t="s">
        <v>1</v>
      </c>
      <c r="F241" s="217" t="s">
        <v>227</v>
      </c>
      <c r="G241" s="215"/>
      <c r="H241" s="218">
        <v>1</v>
      </c>
      <c r="I241" s="219"/>
      <c r="J241" s="219"/>
      <c r="K241" s="215"/>
      <c r="L241" s="215"/>
      <c r="M241" s="220"/>
      <c r="N241" s="221"/>
      <c r="O241" s="222"/>
      <c r="P241" s="222"/>
      <c r="Q241" s="222"/>
      <c r="R241" s="222"/>
      <c r="S241" s="222"/>
      <c r="T241" s="222"/>
      <c r="U241" s="222"/>
      <c r="V241" s="222"/>
      <c r="W241" s="222"/>
      <c r="X241" s="223"/>
      <c r="AT241" s="224" t="s">
        <v>226</v>
      </c>
      <c r="AU241" s="224" t="s">
        <v>92</v>
      </c>
      <c r="AV241" s="14" t="s">
        <v>224</v>
      </c>
      <c r="AW241" s="14" t="s">
        <v>5</v>
      </c>
      <c r="AX241" s="14" t="s">
        <v>85</v>
      </c>
      <c r="AY241" s="224" t="s">
        <v>218</v>
      </c>
    </row>
    <row r="242" spans="1:65" s="2" customFormat="1" ht="33" customHeight="1">
      <c r="A242" s="34"/>
      <c r="B242" s="35"/>
      <c r="C242" s="235" t="s">
        <v>341</v>
      </c>
      <c r="D242" s="235" t="s">
        <v>265</v>
      </c>
      <c r="E242" s="236" t="s">
        <v>342</v>
      </c>
      <c r="F242" s="237" t="s">
        <v>343</v>
      </c>
      <c r="G242" s="238" t="s">
        <v>301</v>
      </c>
      <c r="H242" s="239">
        <v>3</v>
      </c>
      <c r="I242" s="240"/>
      <c r="J242" s="241"/>
      <c r="K242" s="242">
        <f>ROUND(P242*H242,2)</f>
        <v>0</v>
      </c>
      <c r="L242" s="241"/>
      <c r="M242" s="243"/>
      <c r="N242" s="244" t="s">
        <v>1</v>
      </c>
      <c r="O242" s="196" t="s">
        <v>43</v>
      </c>
      <c r="P242" s="197">
        <f>I242+J242</f>
        <v>0</v>
      </c>
      <c r="Q242" s="197">
        <f>ROUND(I242*H242,2)</f>
        <v>0</v>
      </c>
      <c r="R242" s="197">
        <f>ROUND(J242*H242,2)</f>
        <v>0</v>
      </c>
      <c r="S242" s="71"/>
      <c r="T242" s="198">
        <f>S242*H242</f>
        <v>0</v>
      </c>
      <c r="U242" s="198">
        <v>2.0000000000000001E-4</v>
      </c>
      <c r="V242" s="198">
        <f>U242*H242</f>
        <v>6.0000000000000006E-4</v>
      </c>
      <c r="W242" s="198">
        <v>0</v>
      </c>
      <c r="X242" s="199">
        <f>W242*H242</f>
        <v>0</v>
      </c>
      <c r="Y242" s="34"/>
      <c r="Z242" s="34"/>
      <c r="AA242" s="34"/>
      <c r="AB242" s="34"/>
      <c r="AC242" s="34"/>
      <c r="AD242" s="34"/>
      <c r="AE242" s="34"/>
      <c r="AR242" s="200" t="s">
        <v>269</v>
      </c>
      <c r="AT242" s="200" t="s">
        <v>265</v>
      </c>
      <c r="AU242" s="200" t="s">
        <v>92</v>
      </c>
      <c r="AY242" s="17" t="s">
        <v>218</v>
      </c>
      <c r="BE242" s="201">
        <f>IF(O242="základní",K242,0)</f>
        <v>0</v>
      </c>
      <c r="BF242" s="201">
        <f>IF(O242="snížená",K242,0)</f>
        <v>0</v>
      </c>
      <c r="BG242" s="201">
        <f>IF(O242="zákl. přenesená",K242,0)</f>
        <v>0</v>
      </c>
      <c r="BH242" s="201">
        <f>IF(O242="sníž. přenesená",K242,0)</f>
        <v>0</v>
      </c>
      <c r="BI242" s="201">
        <f>IF(O242="nulová",K242,0)</f>
        <v>0</v>
      </c>
      <c r="BJ242" s="17" t="s">
        <v>85</v>
      </c>
      <c r="BK242" s="201">
        <f>ROUND(P242*H242,2)</f>
        <v>0</v>
      </c>
      <c r="BL242" s="17" t="s">
        <v>260</v>
      </c>
      <c r="BM242" s="200" t="s">
        <v>344</v>
      </c>
    </row>
    <row r="243" spans="1:65" s="15" customFormat="1" ht="11.25">
      <c r="B243" s="225"/>
      <c r="C243" s="226"/>
      <c r="D243" s="204" t="s">
        <v>226</v>
      </c>
      <c r="E243" s="227" t="s">
        <v>1</v>
      </c>
      <c r="F243" s="228" t="s">
        <v>235</v>
      </c>
      <c r="G243" s="226"/>
      <c r="H243" s="227" t="s">
        <v>1</v>
      </c>
      <c r="I243" s="229"/>
      <c r="J243" s="229"/>
      <c r="K243" s="226"/>
      <c r="L243" s="226"/>
      <c r="M243" s="230"/>
      <c r="N243" s="231"/>
      <c r="O243" s="232"/>
      <c r="P243" s="232"/>
      <c r="Q243" s="232"/>
      <c r="R243" s="232"/>
      <c r="S243" s="232"/>
      <c r="T243" s="232"/>
      <c r="U243" s="232"/>
      <c r="V243" s="232"/>
      <c r="W243" s="232"/>
      <c r="X243" s="233"/>
      <c r="AT243" s="234" t="s">
        <v>226</v>
      </c>
      <c r="AU243" s="234" t="s">
        <v>92</v>
      </c>
      <c r="AV243" s="15" t="s">
        <v>85</v>
      </c>
      <c r="AW243" s="15" t="s">
        <v>5</v>
      </c>
      <c r="AX243" s="15" t="s">
        <v>80</v>
      </c>
      <c r="AY243" s="234" t="s">
        <v>218</v>
      </c>
    </row>
    <row r="244" spans="1:65" s="13" customFormat="1" ht="11.25">
      <c r="B244" s="202"/>
      <c r="C244" s="203"/>
      <c r="D244" s="204" t="s">
        <v>226</v>
      </c>
      <c r="E244" s="205" t="s">
        <v>1</v>
      </c>
      <c r="F244" s="206" t="s">
        <v>85</v>
      </c>
      <c r="G244" s="203"/>
      <c r="H244" s="207">
        <v>1</v>
      </c>
      <c r="I244" s="208"/>
      <c r="J244" s="208"/>
      <c r="K244" s="203"/>
      <c r="L244" s="203"/>
      <c r="M244" s="209"/>
      <c r="N244" s="210"/>
      <c r="O244" s="211"/>
      <c r="P244" s="211"/>
      <c r="Q244" s="211"/>
      <c r="R244" s="211"/>
      <c r="S244" s="211"/>
      <c r="T244" s="211"/>
      <c r="U244" s="211"/>
      <c r="V244" s="211"/>
      <c r="W244" s="211"/>
      <c r="X244" s="212"/>
      <c r="AT244" s="213" t="s">
        <v>226</v>
      </c>
      <c r="AU244" s="213" t="s">
        <v>92</v>
      </c>
      <c r="AV244" s="13" t="s">
        <v>92</v>
      </c>
      <c r="AW244" s="13" t="s">
        <v>5</v>
      </c>
      <c r="AX244" s="13" t="s">
        <v>80</v>
      </c>
      <c r="AY244" s="213" t="s">
        <v>218</v>
      </c>
    </row>
    <row r="245" spans="1:65" s="13" customFormat="1" ht="11.25">
      <c r="B245" s="202"/>
      <c r="C245" s="203"/>
      <c r="D245" s="204" t="s">
        <v>226</v>
      </c>
      <c r="E245" s="205" t="s">
        <v>1</v>
      </c>
      <c r="F245" s="206" t="s">
        <v>85</v>
      </c>
      <c r="G245" s="203"/>
      <c r="H245" s="207">
        <v>1</v>
      </c>
      <c r="I245" s="208"/>
      <c r="J245" s="208"/>
      <c r="K245" s="203"/>
      <c r="L245" s="203"/>
      <c r="M245" s="209"/>
      <c r="N245" s="210"/>
      <c r="O245" s="211"/>
      <c r="P245" s="211"/>
      <c r="Q245" s="211"/>
      <c r="R245" s="211"/>
      <c r="S245" s="211"/>
      <c r="T245" s="211"/>
      <c r="U245" s="211"/>
      <c r="V245" s="211"/>
      <c r="W245" s="211"/>
      <c r="X245" s="212"/>
      <c r="AT245" s="213" t="s">
        <v>226</v>
      </c>
      <c r="AU245" s="213" t="s">
        <v>92</v>
      </c>
      <c r="AV245" s="13" t="s">
        <v>92</v>
      </c>
      <c r="AW245" s="13" t="s">
        <v>5</v>
      </c>
      <c r="AX245" s="13" t="s">
        <v>80</v>
      </c>
      <c r="AY245" s="213" t="s">
        <v>218</v>
      </c>
    </row>
    <row r="246" spans="1:65" s="15" customFormat="1" ht="11.25">
      <c r="B246" s="225"/>
      <c r="C246" s="226"/>
      <c r="D246" s="204" t="s">
        <v>226</v>
      </c>
      <c r="E246" s="227" t="s">
        <v>1</v>
      </c>
      <c r="F246" s="228" t="s">
        <v>242</v>
      </c>
      <c r="G246" s="226"/>
      <c r="H246" s="227" t="s">
        <v>1</v>
      </c>
      <c r="I246" s="229"/>
      <c r="J246" s="229"/>
      <c r="K246" s="226"/>
      <c r="L246" s="226"/>
      <c r="M246" s="230"/>
      <c r="N246" s="231"/>
      <c r="O246" s="232"/>
      <c r="P246" s="232"/>
      <c r="Q246" s="232"/>
      <c r="R246" s="232"/>
      <c r="S246" s="232"/>
      <c r="T246" s="232"/>
      <c r="U246" s="232"/>
      <c r="V246" s="232"/>
      <c r="W246" s="232"/>
      <c r="X246" s="233"/>
      <c r="AT246" s="234" t="s">
        <v>226</v>
      </c>
      <c r="AU246" s="234" t="s">
        <v>92</v>
      </c>
      <c r="AV246" s="15" t="s">
        <v>85</v>
      </c>
      <c r="AW246" s="15" t="s">
        <v>5</v>
      </c>
      <c r="AX246" s="15" t="s">
        <v>80</v>
      </c>
      <c r="AY246" s="234" t="s">
        <v>218</v>
      </c>
    </row>
    <row r="247" spans="1:65" s="13" customFormat="1" ht="11.25">
      <c r="B247" s="202"/>
      <c r="C247" s="203"/>
      <c r="D247" s="204" t="s">
        <v>226</v>
      </c>
      <c r="E247" s="205" t="s">
        <v>1</v>
      </c>
      <c r="F247" s="206" t="s">
        <v>85</v>
      </c>
      <c r="G247" s="203"/>
      <c r="H247" s="207">
        <v>1</v>
      </c>
      <c r="I247" s="208"/>
      <c r="J247" s="208"/>
      <c r="K247" s="203"/>
      <c r="L247" s="203"/>
      <c r="M247" s="209"/>
      <c r="N247" s="210"/>
      <c r="O247" s="211"/>
      <c r="P247" s="211"/>
      <c r="Q247" s="211"/>
      <c r="R247" s="211"/>
      <c r="S247" s="211"/>
      <c r="T247" s="211"/>
      <c r="U247" s="211"/>
      <c r="V247" s="211"/>
      <c r="W247" s="211"/>
      <c r="X247" s="212"/>
      <c r="AT247" s="213" t="s">
        <v>226</v>
      </c>
      <c r="AU247" s="213" t="s">
        <v>92</v>
      </c>
      <c r="AV247" s="13" t="s">
        <v>92</v>
      </c>
      <c r="AW247" s="13" t="s">
        <v>5</v>
      </c>
      <c r="AX247" s="13" t="s">
        <v>80</v>
      </c>
      <c r="AY247" s="213" t="s">
        <v>218</v>
      </c>
    </row>
    <row r="248" spans="1:65" s="14" customFormat="1" ht="11.25">
      <c r="B248" s="214"/>
      <c r="C248" s="215"/>
      <c r="D248" s="204" t="s">
        <v>226</v>
      </c>
      <c r="E248" s="216" t="s">
        <v>1</v>
      </c>
      <c r="F248" s="217" t="s">
        <v>227</v>
      </c>
      <c r="G248" s="215"/>
      <c r="H248" s="218">
        <v>3</v>
      </c>
      <c r="I248" s="219"/>
      <c r="J248" s="219"/>
      <c r="K248" s="215"/>
      <c r="L248" s="215"/>
      <c r="M248" s="220"/>
      <c r="N248" s="221"/>
      <c r="O248" s="222"/>
      <c r="P248" s="222"/>
      <c r="Q248" s="222"/>
      <c r="R248" s="222"/>
      <c r="S248" s="222"/>
      <c r="T248" s="222"/>
      <c r="U248" s="222"/>
      <c r="V248" s="222"/>
      <c r="W248" s="222"/>
      <c r="X248" s="223"/>
      <c r="AT248" s="224" t="s">
        <v>226</v>
      </c>
      <c r="AU248" s="224" t="s">
        <v>92</v>
      </c>
      <c r="AV248" s="14" t="s">
        <v>224</v>
      </c>
      <c r="AW248" s="14" t="s">
        <v>5</v>
      </c>
      <c r="AX248" s="14" t="s">
        <v>85</v>
      </c>
      <c r="AY248" s="224" t="s">
        <v>218</v>
      </c>
    </row>
    <row r="249" spans="1:65" s="2" customFormat="1" ht="44.25" customHeight="1">
      <c r="A249" s="34"/>
      <c r="B249" s="35"/>
      <c r="C249" s="187" t="s">
        <v>345</v>
      </c>
      <c r="D249" s="187" t="s">
        <v>221</v>
      </c>
      <c r="E249" s="188" t="s">
        <v>346</v>
      </c>
      <c r="F249" s="189" t="s">
        <v>347</v>
      </c>
      <c r="G249" s="190" t="s">
        <v>89</v>
      </c>
      <c r="H249" s="191">
        <v>176.18</v>
      </c>
      <c r="I249" s="192"/>
      <c r="J249" s="192"/>
      <c r="K249" s="193">
        <f>ROUND(P249*H249,2)</f>
        <v>0</v>
      </c>
      <c r="L249" s="194"/>
      <c r="M249" s="39"/>
      <c r="N249" s="195" t="s">
        <v>1</v>
      </c>
      <c r="O249" s="196" t="s">
        <v>43</v>
      </c>
      <c r="P249" s="197">
        <f>I249+J249</f>
        <v>0</v>
      </c>
      <c r="Q249" s="197">
        <f>ROUND(I249*H249,2)</f>
        <v>0</v>
      </c>
      <c r="R249" s="197">
        <f>ROUND(J249*H249,2)</f>
        <v>0</v>
      </c>
      <c r="S249" s="71"/>
      <c r="T249" s="198">
        <f>S249*H249</f>
        <v>0</v>
      </c>
      <c r="U249" s="198">
        <v>4.2999999999999999E-4</v>
      </c>
      <c r="V249" s="198">
        <f>U249*H249</f>
        <v>7.5757400000000003E-2</v>
      </c>
      <c r="W249" s="198">
        <v>0</v>
      </c>
      <c r="X249" s="199">
        <f>W249*H249</f>
        <v>0</v>
      </c>
      <c r="Y249" s="34"/>
      <c r="Z249" s="34"/>
      <c r="AA249" s="34"/>
      <c r="AB249" s="34"/>
      <c r="AC249" s="34"/>
      <c r="AD249" s="34"/>
      <c r="AE249" s="34"/>
      <c r="AR249" s="200" t="s">
        <v>260</v>
      </c>
      <c r="AT249" s="200" t="s">
        <v>221</v>
      </c>
      <c r="AU249" s="200" t="s">
        <v>92</v>
      </c>
      <c r="AY249" s="17" t="s">
        <v>218</v>
      </c>
      <c r="BE249" s="201">
        <f>IF(O249="základní",K249,0)</f>
        <v>0</v>
      </c>
      <c r="BF249" s="201">
        <f>IF(O249="snížená",K249,0)</f>
        <v>0</v>
      </c>
      <c r="BG249" s="201">
        <f>IF(O249="zákl. přenesená",K249,0)</f>
        <v>0</v>
      </c>
      <c r="BH249" s="201">
        <f>IF(O249="sníž. přenesená",K249,0)</f>
        <v>0</v>
      </c>
      <c r="BI249" s="201">
        <f>IF(O249="nulová",K249,0)</f>
        <v>0</v>
      </c>
      <c r="BJ249" s="17" t="s">
        <v>85</v>
      </c>
      <c r="BK249" s="201">
        <f>ROUND(P249*H249,2)</f>
        <v>0</v>
      </c>
      <c r="BL249" s="17" t="s">
        <v>260</v>
      </c>
      <c r="BM249" s="200" t="s">
        <v>348</v>
      </c>
    </row>
    <row r="250" spans="1:65" s="15" customFormat="1" ht="11.25">
      <c r="B250" s="225"/>
      <c r="C250" s="226"/>
      <c r="D250" s="204" t="s">
        <v>226</v>
      </c>
      <c r="E250" s="227" t="s">
        <v>1</v>
      </c>
      <c r="F250" s="228" t="s">
        <v>349</v>
      </c>
      <c r="G250" s="226"/>
      <c r="H250" s="227" t="s">
        <v>1</v>
      </c>
      <c r="I250" s="229"/>
      <c r="J250" s="229"/>
      <c r="K250" s="226"/>
      <c r="L250" s="226"/>
      <c r="M250" s="230"/>
      <c r="N250" s="231"/>
      <c r="O250" s="232"/>
      <c r="P250" s="232"/>
      <c r="Q250" s="232"/>
      <c r="R250" s="232"/>
      <c r="S250" s="232"/>
      <c r="T250" s="232"/>
      <c r="U250" s="232"/>
      <c r="V250" s="232"/>
      <c r="W250" s="232"/>
      <c r="X250" s="233"/>
      <c r="AT250" s="234" t="s">
        <v>226</v>
      </c>
      <c r="AU250" s="234" t="s">
        <v>92</v>
      </c>
      <c r="AV250" s="15" t="s">
        <v>85</v>
      </c>
      <c r="AW250" s="15" t="s">
        <v>5</v>
      </c>
      <c r="AX250" s="15" t="s">
        <v>80</v>
      </c>
      <c r="AY250" s="234" t="s">
        <v>218</v>
      </c>
    </row>
    <row r="251" spans="1:65" s="13" customFormat="1" ht="11.25">
      <c r="B251" s="202"/>
      <c r="C251" s="203"/>
      <c r="D251" s="204" t="s">
        <v>226</v>
      </c>
      <c r="E251" s="205" t="s">
        <v>1</v>
      </c>
      <c r="F251" s="206" t="s">
        <v>350</v>
      </c>
      <c r="G251" s="203"/>
      <c r="H251" s="207">
        <v>176.18</v>
      </c>
      <c r="I251" s="208"/>
      <c r="J251" s="208"/>
      <c r="K251" s="203"/>
      <c r="L251" s="203"/>
      <c r="M251" s="209"/>
      <c r="N251" s="210"/>
      <c r="O251" s="211"/>
      <c r="P251" s="211"/>
      <c r="Q251" s="211"/>
      <c r="R251" s="211"/>
      <c r="S251" s="211"/>
      <c r="T251" s="211"/>
      <c r="U251" s="211"/>
      <c r="V251" s="211"/>
      <c r="W251" s="211"/>
      <c r="X251" s="212"/>
      <c r="AT251" s="213" t="s">
        <v>226</v>
      </c>
      <c r="AU251" s="213" t="s">
        <v>92</v>
      </c>
      <c r="AV251" s="13" t="s">
        <v>92</v>
      </c>
      <c r="AW251" s="13" t="s">
        <v>5</v>
      </c>
      <c r="AX251" s="13" t="s">
        <v>80</v>
      </c>
      <c r="AY251" s="213" t="s">
        <v>218</v>
      </c>
    </row>
    <row r="252" spans="1:65" s="14" customFormat="1" ht="11.25">
      <c r="B252" s="214"/>
      <c r="C252" s="215"/>
      <c r="D252" s="204" t="s">
        <v>226</v>
      </c>
      <c r="E252" s="216" t="s">
        <v>1</v>
      </c>
      <c r="F252" s="217" t="s">
        <v>227</v>
      </c>
      <c r="G252" s="215"/>
      <c r="H252" s="218">
        <v>176.18</v>
      </c>
      <c r="I252" s="219"/>
      <c r="J252" s="219"/>
      <c r="K252" s="215"/>
      <c r="L252" s="215"/>
      <c r="M252" s="220"/>
      <c r="N252" s="221"/>
      <c r="O252" s="222"/>
      <c r="P252" s="222"/>
      <c r="Q252" s="222"/>
      <c r="R252" s="222"/>
      <c r="S252" s="222"/>
      <c r="T252" s="222"/>
      <c r="U252" s="222"/>
      <c r="V252" s="222"/>
      <c r="W252" s="222"/>
      <c r="X252" s="223"/>
      <c r="AT252" s="224" t="s">
        <v>226</v>
      </c>
      <c r="AU252" s="224" t="s">
        <v>92</v>
      </c>
      <c r="AV252" s="14" t="s">
        <v>224</v>
      </c>
      <c r="AW252" s="14" t="s">
        <v>5</v>
      </c>
      <c r="AX252" s="14" t="s">
        <v>85</v>
      </c>
      <c r="AY252" s="224" t="s">
        <v>218</v>
      </c>
    </row>
    <row r="253" spans="1:65" s="2" customFormat="1" ht="44.25" customHeight="1">
      <c r="A253" s="34"/>
      <c r="B253" s="35"/>
      <c r="C253" s="187" t="s">
        <v>351</v>
      </c>
      <c r="D253" s="187" t="s">
        <v>221</v>
      </c>
      <c r="E253" s="188" t="s">
        <v>352</v>
      </c>
      <c r="F253" s="189" t="s">
        <v>353</v>
      </c>
      <c r="G253" s="190" t="s">
        <v>89</v>
      </c>
      <c r="H253" s="191">
        <v>428.21</v>
      </c>
      <c r="I253" s="192"/>
      <c r="J253" s="192"/>
      <c r="K253" s="193">
        <f>ROUND(P253*H253,2)</f>
        <v>0</v>
      </c>
      <c r="L253" s="194"/>
      <c r="M253" s="39"/>
      <c r="N253" s="195" t="s">
        <v>1</v>
      </c>
      <c r="O253" s="196" t="s">
        <v>43</v>
      </c>
      <c r="P253" s="197">
        <f>I253+J253</f>
        <v>0</v>
      </c>
      <c r="Q253" s="197">
        <f>ROUND(I253*H253,2)</f>
        <v>0</v>
      </c>
      <c r="R253" s="197">
        <f>ROUND(J253*H253,2)</f>
        <v>0</v>
      </c>
      <c r="S253" s="71"/>
      <c r="T253" s="198">
        <f>S253*H253</f>
        <v>0</v>
      </c>
      <c r="U253" s="198">
        <v>1.1999999999999999E-3</v>
      </c>
      <c r="V253" s="198">
        <f>U253*H253</f>
        <v>0.51385199999999998</v>
      </c>
      <c r="W253" s="198">
        <v>0</v>
      </c>
      <c r="X253" s="199">
        <f>W253*H253</f>
        <v>0</v>
      </c>
      <c r="Y253" s="34"/>
      <c r="Z253" s="34"/>
      <c r="AA253" s="34"/>
      <c r="AB253" s="34"/>
      <c r="AC253" s="34"/>
      <c r="AD253" s="34"/>
      <c r="AE253" s="34"/>
      <c r="AR253" s="200" t="s">
        <v>260</v>
      </c>
      <c r="AT253" s="200" t="s">
        <v>221</v>
      </c>
      <c r="AU253" s="200" t="s">
        <v>92</v>
      </c>
      <c r="AY253" s="17" t="s">
        <v>218</v>
      </c>
      <c r="BE253" s="201">
        <f>IF(O253="základní",K253,0)</f>
        <v>0</v>
      </c>
      <c r="BF253" s="201">
        <f>IF(O253="snížená",K253,0)</f>
        <v>0</v>
      </c>
      <c r="BG253" s="201">
        <f>IF(O253="zákl. přenesená",K253,0)</f>
        <v>0</v>
      </c>
      <c r="BH253" s="201">
        <f>IF(O253="sníž. přenesená",K253,0)</f>
        <v>0</v>
      </c>
      <c r="BI253" s="201">
        <f>IF(O253="nulová",K253,0)</f>
        <v>0</v>
      </c>
      <c r="BJ253" s="17" t="s">
        <v>85</v>
      </c>
      <c r="BK253" s="201">
        <f>ROUND(P253*H253,2)</f>
        <v>0</v>
      </c>
      <c r="BL253" s="17" t="s">
        <v>260</v>
      </c>
      <c r="BM253" s="200" t="s">
        <v>354</v>
      </c>
    </row>
    <row r="254" spans="1:65" s="15" customFormat="1" ht="11.25">
      <c r="B254" s="225"/>
      <c r="C254" s="226"/>
      <c r="D254" s="204" t="s">
        <v>226</v>
      </c>
      <c r="E254" s="227" t="s">
        <v>1</v>
      </c>
      <c r="F254" s="228" t="s">
        <v>355</v>
      </c>
      <c r="G254" s="226"/>
      <c r="H254" s="227" t="s">
        <v>1</v>
      </c>
      <c r="I254" s="229"/>
      <c r="J254" s="229"/>
      <c r="K254" s="226"/>
      <c r="L254" s="226"/>
      <c r="M254" s="230"/>
      <c r="N254" s="231"/>
      <c r="O254" s="232"/>
      <c r="P254" s="232"/>
      <c r="Q254" s="232"/>
      <c r="R254" s="232"/>
      <c r="S254" s="232"/>
      <c r="T254" s="232"/>
      <c r="U254" s="232"/>
      <c r="V254" s="232"/>
      <c r="W254" s="232"/>
      <c r="X254" s="233"/>
      <c r="AT254" s="234" t="s">
        <v>226</v>
      </c>
      <c r="AU254" s="234" t="s">
        <v>92</v>
      </c>
      <c r="AV254" s="15" t="s">
        <v>85</v>
      </c>
      <c r="AW254" s="15" t="s">
        <v>5</v>
      </c>
      <c r="AX254" s="15" t="s">
        <v>80</v>
      </c>
      <c r="AY254" s="234" t="s">
        <v>218</v>
      </c>
    </row>
    <row r="255" spans="1:65" s="13" customFormat="1" ht="11.25">
      <c r="B255" s="202"/>
      <c r="C255" s="203"/>
      <c r="D255" s="204" t="s">
        <v>226</v>
      </c>
      <c r="E255" s="205" t="s">
        <v>1</v>
      </c>
      <c r="F255" s="206" t="s">
        <v>87</v>
      </c>
      <c r="G255" s="203"/>
      <c r="H255" s="207">
        <v>428.21</v>
      </c>
      <c r="I255" s="208"/>
      <c r="J255" s="208"/>
      <c r="K255" s="203"/>
      <c r="L255" s="203"/>
      <c r="M255" s="209"/>
      <c r="N255" s="210"/>
      <c r="O255" s="211"/>
      <c r="P255" s="211"/>
      <c r="Q255" s="211"/>
      <c r="R255" s="211"/>
      <c r="S255" s="211"/>
      <c r="T255" s="211"/>
      <c r="U255" s="211"/>
      <c r="V255" s="211"/>
      <c r="W255" s="211"/>
      <c r="X255" s="212"/>
      <c r="AT255" s="213" t="s">
        <v>226</v>
      </c>
      <c r="AU255" s="213" t="s">
        <v>92</v>
      </c>
      <c r="AV255" s="13" t="s">
        <v>92</v>
      </c>
      <c r="AW255" s="13" t="s">
        <v>5</v>
      </c>
      <c r="AX255" s="13" t="s">
        <v>80</v>
      </c>
      <c r="AY255" s="213" t="s">
        <v>218</v>
      </c>
    </row>
    <row r="256" spans="1:65" s="14" customFormat="1" ht="11.25">
      <c r="B256" s="214"/>
      <c r="C256" s="215"/>
      <c r="D256" s="204" t="s">
        <v>226</v>
      </c>
      <c r="E256" s="216" t="s">
        <v>1</v>
      </c>
      <c r="F256" s="217" t="s">
        <v>227</v>
      </c>
      <c r="G256" s="215"/>
      <c r="H256" s="218">
        <v>428.21</v>
      </c>
      <c r="I256" s="219"/>
      <c r="J256" s="219"/>
      <c r="K256" s="215"/>
      <c r="L256" s="215"/>
      <c r="M256" s="220"/>
      <c r="N256" s="221"/>
      <c r="O256" s="222"/>
      <c r="P256" s="222"/>
      <c r="Q256" s="222"/>
      <c r="R256" s="222"/>
      <c r="S256" s="222"/>
      <c r="T256" s="222"/>
      <c r="U256" s="222"/>
      <c r="V256" s="222"/>
      <c r="W256" s="222"/>
      <c r="X256" s="223"/>
      <c r="AT256" s="224" t="s">
        <v>226</v>
      </c>
      <c r="AU256" s="224" t="s">
        <v>92</v>
      </c>
      <c r="AV256" s="14" t="s">
        <v>224</v>
      </c>
      <c r="AW256" s="14" t="s">
        <v>5</v>
      </c>
      <c r="AX256" s="14" t="s">
        <v>85</v>
      </c>
      <c r="AY256" s="224" t="s">
        <v>218</v>
      </c>
    </row>
    <row r="257" spans="1:65" s="2" customFormat="1" ht="33" customHeight="1">
      <c r="A257" s="34"/>
      <c r="B257" s="35"/>
      <c r="C257" s="187" t="s">
        <v>356</v>
      </c>
      <c r="D257" s="187" t="s">
        <v>221</v>
      </c>
      <c r="E257" s="188" t="s">
        <v>357</v>
      </c>
      <c r="F257" s="189" t="s">
        <v>358</v>
      </c>
      <c r="G257" s="190" t="s">
        <v>89</v>
      </c>
      <c r="H257" s="191">
        <v>206.54</v>
      </c>
      <c r="I257" s="192"/>
      <c r="J257" s="192"/>
      <c r="K257" s="193">
        <f>ROUND(P257*H257,2)</f>
        <v>0</v>
      </c>
      <c r="L257" s="194"/>
      <c r="M257" s="39"/>
      <c r="N257" s="195" t="s">
        <v>1</v>
      </c>
      <c r="O257" s="196" t="s">
        <v>43</v>
      </c>
      <c r="P257" s="197">
        <f>I257+J257</f>
        <v>0</v>
      </c>
      <c r="Q257" s="197">
        <f>ROUND(I257*H257,2)</f>
        <v>0</v>
      </c>
      <c r="R257" s="197">
        <f>ROUND(J257*H257,2)</f>
        <v>0</v>
      </c>
      <c r="S257" s="71"/>
      <c r="T257" s="198">
        <f>S257*H257</f>
        <v>0</v>
      </c>
      <c r="U257" s="198">
        <v>5.9999999999999995E-4</v>
      </c>
      <c r="V257" s="198">
        <f>U257*H257</f>
        <v>0.12392399999999998</v>
      </c>
      <c r="W257" s="198">
        <v>0</v>
      </c>
      <c r="X257" s="199">
        <f>W257*H257</f>
        <v>0</v>
      </c>
      <c r="Y257" s="34"/>
      <c r="Z257" s="34"/>
      <c r="AA257" s="34"/>
      <c r="AB257" s="34"/>
      <c r="AC257" s="34"/>
      <c r="AD257" s="34"/>
      <c r="AE257" s="34"/>
      <c r="AR257" s="200" t="s">
        <v>260</v>
      </c>
      <c r="AT257" s="200" t="s">
        <v>221</v>
      </c>
      <c r="AU257" s="200" t="s">
        <v>92</v>
      </c>
      <c r="AY257" s="17" t="s">
        <v>218</v>
      </c>
      <c r="BE257" s="201">
        <f>IF(O257="základní",K257,0)</f>
        <v>0</v>
      </c>
      <c r="BF257" s="201">
        <f>IF(O257="snížená",K257,0)</f>
        <v>0</v>
      </c>
      <c r="BG257" s="201">
        <f>IF(O257="zákl. přenesená",K257,0)</f>
        <v>0</v>
      </c>
      <c r="BH257" s="201">
        <f>IF(O257="sníž. přenesená",K257,0)</f>
        <v>0</v>
      </c>
      <c r="BI257" s="201">
        <f>IF(O257="nulová",K257,0)</f>
        <v>0</v>
      </c>
      <c r="BJ257" s="17" t="s">
        <v>85</v>
      </c>
      <c r="BK257" s="201">
        <f>ROUND(P257*H257,2)</f>
        <v>0</v>
      </c>
      <c r="BL257" s="17" t="s">
        <v>260</v>
      </c>
      <c r="BM257" s="200" t="s">
        <v>359</v>
      </c>
    </row>
    <row r="258" spans="1:65" s="15" customFormat="1" ht="11.25">
      <c r="B258" s="225"/>
      <c r="C258" s="226"/>
      <c r="D258" s="204" t="s">
        <v>226</v>
      </c>
      <c r="E258" s="227" t="s">
        <v>1</v>
      </c>
      <c r="F258" s="228" t="s">
        <v>360</v>
      </c>
      <c r="G258" s="226"/>
      <c r="H258" s="227" t="s">
        <v>1</v>
      </c>
      <c r="I258" s="229"/>
      <c r="J258" s="229"/>
      <c r="K258" s="226"/>
      <c r="L258" s="226"/>
      <c r="M258" s="230"/>
      <c r="N258" s="231"/>
      <c r="O258" s="232"/>
      <c r="P258" s="232"/>
      <c r="Q258" s="232"/>
      <c r="R258" s="232"/>
      <c r="S258" s="232"/>
      <c r="T258" s="232"/>
      <c r="U258" s="232"/>
      <c r="V258" s="232"/>
      <c r="W258" s="232"/>
      <c r="X258" s="233"/>
      <c r="AT258" s="234" t="s">
        <v>226</v>
      </c>
      <c r="AU258" s="234" t="s">
        <v>92</v>
      </c>
      <c r="AV258" s="15" t="s">
        <v>85</v>
      </c>
      <c r="AW258" s="15" t="s">
        <v>5</v>
      </c>
      <c r="AX258" s="15" t="s">
        <v>80</v>
      </c>
      <c r="AY258" s="234" t="s">
        <v>218</v>
      </c>
    </row>
    <row r="259" spans="1:65" s="13" customFormat="1" ht="11.25">
      <c r="B259" s="202"/>
      <c r="C259" s="203"/>
      <c r="D259" s="204" t="s">
        <v>226</v>
      </c>
      <c r="E259" s="205" t="s">
        <v>1</v>
      </c>
      <c r="F259" s="206" t="s">
        <v>361</v>
      </c>
      <c r="G259" s="203"/>
      <c r="H259" s="207">
        <v>206.54</v>
      </c>
      <c r="I259" s="208"/>
      <c r="J259" s="208"/>
      <c r="K259" s="203"/>
      <c r="L259" s="203"/>
      <c r="M259" s="209"/>
      <c r="N259" s="210"/>
      <c r="O259" s="211"/>
      <c r="P259" s="211"/>
      <c r="Q259" s="211"/>
      <c r="R259" s="211"/>
      <c r="S259" s="211"/>
      <c r="T259" s="211"/>
      <c r="U259" s="211"/>
      <c r="V259" s="211"/>
      <c r="W259" s="211"/>
      <c r="X259" s="212"/>
      <c r="AT259" s="213" t="s">
        <v>226</v>
      </c>
      <c r="AU259" s="213" t="s">
        <v>92</v>
      </c>
      <c r="AV259" s="13" t="s">
        <v>92</v>
      </c>
      <c r="AW259" s="13" t="s">
        <v>5</v>
      </c>
      <c r="AX259" s="13" t="s">
        <v>80</v>
      </c>
      <c r="AY259" s="213" t="s">
        <v>218</v>
      </c>
    </row>
    <row r="260" spans="1:65" s="14" customFormat="1" ht="11.25">
      <c r="B260" s="214"/>
      <c r="C260" s="215"/>
      <c r="D260" s="204" t="s">
        <v>226</v>
      </c>
      <c r="E260" s="216" t="s">
        <v>1</v>
      </c>
      <c r="F260" s="217" t="s">
        <v>227</v>
      </c>
      <c r="G260" s="215"/>
      <c r="H260" s="218">
        <v>206.54</v>
      </c>
      <c r="I260" s="219"/>
      <c r="J260" s="219"/>
      <c r="K260" s="215"/>
      <c r="L260" s="215"/>
      <c r="M260" s="220"/>
      <c r="N260" s="221"/>
      <c r="O260" s="222"/>
      <c r="P260" s="222"/>
      <c r="Q260" s="222"/>
      <c r="R260" s="222"/>
      <c r="S260" s="222"/>
      <c r="T260" s="222"/>
      <c r="U260" s="222"/>
      <c r="V260" s="222"/>
      <c r="W260" s="222"/>
      <c r="X260" s="223"/>
      <c r="AT260" s="224" t="s">
        <v>226</v>
      </c>
      <c r="AU260" s="224" t="s">
        <v>92</v>
      </c>
      <c r="AV260" s="14" t="s">
        <v>224</v>
      </c>
      <c r="AW260" s="14" t="s">
        <v>5</v>
      </c>
      <c r="AX260" s="14" t="s">
        <v>85</v>
      </c>
      <c r="AY260" s="224" t="s">
        <v>218</v>
      </c>
    </row>
    <row r="261" spans="1:65" s="2" customFormat="1" ht="33" customHeight="1">
      <c r="A261" s="34"/>
      <c r="B261" s="35"/>
      <c r="C261" s="187" t="s">
        <v>8</v>
      </c>
      <c r="D261" s="187" t="s">
        <v>221</v>
      </c>
      <c r="E261" s="188" t="s">
        <v>362</v>
      </c>
      <c r="F261" s="189" t="s">
        <v>363</v>
      </c>
      <c r="G261" s="190" t="s">
        <v>89</v>
      </c>
      <c r="H261" s="191">
        <v>40</v>
      </c>
      <c r="I261" s="192"/>
      <c r="J261" s="192"/>
      <c r="K261" s="193">
        <f>ROUND(P261*H261,2)</f>
        <v>0</v>
      </c>
      <c r="L261" s="194"/>
      <c r="M261" s="39"/>
      <c r="N261" s="195" t="s">
        <v>1</v>
      </c>
      <c r="O261" s="196" t="s">
        <v>43</v>
      </c>
      <c r="P261" s="197">
        <f>I261+J261</f>
        <v>0</v>
      </c>
      <c r="Q261" s="197">
        <f>ROUND(I261*H261,2)</f>
        <v>0</v>
      </c>
      <c r="R261" s="197">
        <f>ROUND(J261*H261,2)</f>
        <v>0</v>
      </c>
      <c r="S261" s="71"/>
      <c r="T261" s="198">
        <f>S261*H261</f>
        <v>0</v>
      </c>
      <c r="U261" s="198">
        <v>1.1999999999999999E-3</v>
      </c>
      <c r="V261" s="198">
        <f>U261*H261</f>
        <v>4.7999999999999994E-2</v>
      </c>
      <c r="W261" s="198">
        <v>0</v>
      </c>
      <c r="X261" s="199">
        <f>W261*H261</f>
        <v>0</v>
      </c>
      <c r="Y261" s="34"/>
      <c r="Z261" s="34"/>
      <c r="AA261" s="34"/>
      <c r="AB261" s="34"/>
      <c r="AC261" s="34"/>
      <c r="AD261" s="34"/>
      <c r="AE261" s="34"/>
      <c r="AR261" s="200" t="s">
        <v>260</v>
      </c>
      <c r="AT261" s="200" t="s">
        <v>221</v>
      </c>
      <c r="AU261" s="200" t="s">
        <v>92</v>
      </c>
      <c r="AY261" s="17" t="s">
        <v>218</v>
      </c>
      <c r="BE261" s="201">
        <f>IF(O261="základní",K261,0)</f>
        <v>0</v>
      </c>
      <c r="BF261" s="201">
        <f>IF(O261="snížená",K261,0)</f>
        <v>0</v>
      </c>
      <c r="BG261" s="201">
        <f>IF(O261="zákl. přenesená",K261,0)</f>
        <v>0</v>
      </c>
      <c r="BH261" s="201">
        <f>IF(O261="sníž. přenesená",K261,0)</f>
        <v>0</v>
      </c>
      <c r="BI261" s="201">
        <f>IF(O261="nulová",K261,0)</f>
        <v>0</v>
      </c>
      <c r="BJ261" s="17" t="s">
        <v>85</v>
      </c>
      <c r="BK261" s="201">
        <f>ROUND(P261*H261,2)</f>
        <v>0</v>
      </c>
      <c r="BL261" s="17" t="s">
        <v>260</v>
      </c>
      <c r="BM261" s="200" t="s">
        <v>364</v>
      </c>
    </row>
    <row r="262" spans="1:65" s="15" customFormat="1" ht="11.25">
      <c r="B262" s="225"/>
      <c r="C262" s="226"/>
      <c r="D262" s="204" t="s">
        <v>226</v>
      </c>
      <c r="E262" s="227" t="s">
        <v>1</v>
      </c>
      <c r="F262" s="228" t="s">
        <v>365</v>
      </c>
      <c r="G262" s="226"/>
      <c r="H262" s="227" t="s">
        <v>1</v>
      </c>
      <c r="I262" s="229"/>
      <c r="J262" s="229"/>
      <c r="K262" s="226"/>
      <c r="L262" s="226"/>
      <c r="M262" s="230"/>
      <c r="N262" s="231"/>
      <c r="O262" s="232"/>
      <c r="P262" s="232"/>
      <c r="Q262" s="232"/>
      <c r="R262" s="232"/>
      <c r="S262" s="232"/>
      <c r="T262" s="232"/>
      <c r="U262" s="232"/>
      <c r="V262" s="232"/>
      <c r="W262" s="232"/>
      <c r="X262" s="233"/>
      <c r="AT262" s="234" t="s">
        <v>226</v>
      </c>
      <c r="AU262" s="234" t="s">
        <v>92</v>
      </c>
      <c r="AV262" s="15" t="s">
        <v>85</v>
      </c>
      <c r="AW262" s="15" t="s">
        <v>5</v>
      </c>
      <c r="AX262" s="15" t="s">
        <v>80</v>
      </c>
      <c r="AY262" s="234" t="s">
        <v>218</v>
      </c>
    </row>
    <row r="263" spans="1:65" s="13" customFormat="1" ht="11.25">
      <c r="B263" s="202"/>
      <c r="C263" s="203"/>
      <c r="D263" s="204" t="s">
        <v>226</v>
      </c>
      <c r="E263" s="205" t="s">
        <v>1</v>
      </c>
      <c r="F263" s="206" t="s">
        <v>366</v>
      </c>
      <c r="G263" s="203"/>
      <c r="H263" s="207">
        <v>40</v>
      </c>
      <c r="I263" s="208"/>
      <c r="J263" s="208"/>
      <c r="K263" s="203"/>
      <c r="L263" s="203"/>
      <c r="M263" s="209"/>
      <c r="N263" s="210"/>
      <c r="O263" s="211"/>
      <c r="P263" s="211"/>
      <c r="Q263" s="211"/>
      <c r="R263" s="211"/>
      <c r="S263" s="211"/>
      <c r="T263" s="211"/>
      <c r="U263" s="211"/>
      <c r="V263" s="211"/>
      <c r="W263" s="211"/>
      <c r="X263" s="212"/>
      <c r="AT263" s="213" t="s">
        <v>226</v>
      </c>
      <c r="AU263" s="213" t="s">
        <v>92</v>
      </c>
      <c r="AV263" s="13" t="s">
        <v>92</v>
      </c>
      <c r="AW263" s="13" t="s">
        <v>5</v>
      </c>
      <c r="AX263" s="13" t="s">
        <v>80</v>
      </c>
      <c r="AY263" s="213" t="s">
        <v>218</v>
      </c>
    </row>
    <row r="264" spans="1:65" s="14" customFormat="1" ht="11.25">
      <c r="B264" s="214"/>
      <c r="C264" s="215"/>
      <c r="D264" s="204" t="s">
        <v>226</v>
      </c>
      <c r="E264" s="216" t="s">
        <v>1</v>
      </c>
      <c r="F264" s="217" t="s">
        <v>227</v>
      </c>
      <c r="G264" s="215"/>
      <c r="H264" s="218">
        <v>40</v>
      </c>
      <c r="I264" s="219"/>
      <c r="J264" s="219"/>
      <c r="K264" s="215"/>
      <c r="L264" s="215"/>
      <c r="M264" s="220"/>
      <c r="N264" s="221"/>
      <c r="O264" s="222"/>
      <c r="P264" s="222"/>
      <c r="Q264" s="222"/>
      <c r="R264" s="222"/>
      <c r="S264" s="222"/>
      <c r="T264" s="222"/>
      <c r="U264" s="222"/>
      <c r="V264" s="222"/>
      <c r="W264" s="222"/>
      <c r="X264" s="223"/>
      <c r="AT264" s="224" t="s">
        <v>226</v>
      </c>
      <c r="AU264" s="224" t="s">
        <v>92</v>
      </c>
      <c r="AV264" s="14" t="s">
        <v>224</v>
      </c>
      <c r="AW264" s="14" t="s">
        <v>5</v>
      </c>
      <c r="AX264" s="14" t="s">
        <v>85</v>
      </c>
      <c r="AY264" s="224" t="s">
        <v>218</v>
      </c>
    </row>
    <row r="265" spans="1:65" s="2" customFormat="1" ht="21.75" customHeight="1">
      <c r="A265" s="34"/>
      <c r="B265" s="35"/>
      <c r="C265" s="187" t="s">
        <v>367</v>
      </c>
      <c r="D265" s="187" t="s">
        <v>221</v>
      </c>
      <c r="E265" s="188" t="s">
        <v>368</v>
      </c>
      <c r="F265" s="189" t="s">
        <v>369</v>
      </c>
      <c r="G265" s="190" t="s">
        <v>89</v>
      </c>
      <c r="H265" s="191">
        <v>66</v>
      </c>
      <c r="I265" s="192"/>
      <c r="J265" s="192"/>
      <c r="K265" s="193">
        <f>ROUND(P265*H265,2)</f>
        <v>0</v>
      </c>
      <c r="L265" s="194"/>
      <c r="M265" s="39"/>
      <c r="N265" s="195" t="s">
        <v>1</v>
      </c>
      <c r="O265" s="196" t="s">
        <v>43</v>
      </c>
      <c r="P265" s="197">
        <f>I265+J265</f>
        <v>0</v>
      </c>
      <c r="Q265" s="197">
        <f>ROUND(I265*H265,2)</f>
        <v>0</v>
      </c>
      <c r="R265" s="197">
        <f>ROUND(J265*H265,2)</f>
        <v>0</v>
      </c>
      <c r="S265" s="71"/>
      <c r="T265" s="198">
        <f>S265*H265</f>
        <v>0</v>
      </c>
      <c r="U265" s="198">
        <v>0</v>
      </c>
      <c r="V265" s="198">
        <f>U265*H265</f>
        <v>0</v>
      </c>
      <c r="W265" s="198">
        <v>0</v>
      </c>
      <c r="X265" s="199">
        <f>W265*H265</f>
        <v>0</v>
      </c>
      <c r="Y265" s="34"/>
      <c r="Z265" s="34"/>
      <c r="AA265" s="34"/>
      <c r="AB265" s="34"/>
      <c r="AC265" s="34"/>
      <c r="AD265" s="34"/>
      <c r="AE265" s="34"/>
      <c r="AR265" s="200" t="s">
        <v>260</v>
      </c>
      <c r="AT265" s="200" t="s">
        <v>221</v>
      </c>
      <c r="AU265" s="200" t="s">
        <v>92</v>
      </c>
      <c r="AY265" s="17" t="s">
        <v>218</v>
      </c>
      <c r="BE265" s="201">
        <f>IF(O265="základní",K265,0)</f>
        <v>0</v>
      </c>
      <c r="BF265" s="201">
        <f>IF(O265="snížená",K265,0)</f>
        <v>0</v>
      </c>
      <c r="BG265" s="201">
        <f>IF(O265="zákl. přenesená",K265,0)</f>
        <v>0</v>
      </c>
      <c r="BH265" s="201">
        <f>IF(O265="sníž. přenesená",K265,0)</f>
        <v>0</v>
      </c>
      <c r="BI265" s="201">
        <f>IF(O265="nulová",K265,0)</f>
        <v>0</v>
      </c>
      <c r="BJ265" s="17" t="s">
        <v>85</v>
      </c>
      <c r="BK265" s="201">
        <f>ROUND(P265*H265,2)</f>
        <v>0</v>
      </c>
      <c r="BL265" s="17" t="s">
        <v>260</v>
      </c>
      <c r="BM265" s="200" t="s">
        <v>370</v>
      </c>
    </row>
    <row r="266" spans="1:65" s="15" customFormat="1" ht="11.25">
      <c r="B266" s="225"/>
      <c r="C266" s="226"/>
      <c r="D266" s="204" t="s">
        <v>226</v>
      </c>
      <c r="E266" s="227" t="s">
        <v>1</v>
      </c>
      <c r="F266" s="228" t="s">
        <v>371</v>
      </c>
      <c r="G266" s="226"/>
      <c r="H266" s="227" t="s">
        <v>1</v>
      </c>
      <c r="I266" s="229"/>
      <c r="J266" s="229"/>
      <c r="K266" s="226"/>
      <c r="L266" s="226"/>
      <c r="M266" s="230"/>
      <c r="N266" s="231"/>
      <c r="O266" s="232"/>
      <c r="P266" s="232"/>
      <c r="Q266" s="232"/>
      <c r="R266" s="232"/>
      <c r="S266" s="232"/>
      <c r="T266" s="232"/>
      <c r="U266" s="232"/>
      <c r="V266" s="232"/>
      <c r="W266" s="232"/>
      <c r="X266" s="233"/>
      <c r="AT266" s="234" t="s">
        <v>226</v>
      </c>
      <c r="AU266" s="234" t="s">
        <v>92</v>
      </c>
      <c r="AV266" s="15" t="s">
        <v>85</v>
      </c>
      <c r="AW266" s="15" t="s">
        <v>5</v>
      </c>
      <c r="AX266" s="15" t="s">
        <v>80</v>
      </c>
      <c r="AY266" s="234" t="s">
        <v>218</v>
      </c>
    </row>
    <row r="267" spans="1:65" s="13" customFormat="1" ht="11.25">
      <c r="B267" s="202"/>
      <c r="C267" s="203"/>
      <c r="D267" s="204" t="s">
        <v>226</v>
      </c>
      <c r="E267" s="205" t="s">
        <v>1</v>
      </c>
      <c r="F267" s="206" t="s">
        <v>372</v>
      </c>
      <c r="G267" s="203"/>
      <c r="H267" s="207">
        <v>66</v>
      </c>
      <c r="I267" s="208"/>
      <c r="J267" s="208"/>
      <c r="K267" s="203"/>
      <c r="L267" s="203"/>
      <c r="M267" s="209"/>
      <c r="N267" s="210"/>
      <c r="O267" s="211"/>
      <c r="P267" s="211"/>
      <c r="Q267" s="211"/>
      <c r="R267" s="211"/>
      <c r="S267" s="211"/>
      <c r="T267" s="211"/>
      <c r="U267" s="211"/>
      <c r="V267" s="211"/>
      <c r="W267" s="211"/>
      <c r="X267" s="212"/>
      <c r="AT267" s="213" t="s">
        <v>226</v>
      </c>
      <c r="AU267" s="213" t="s">
        <v>92</v>
      </c>
      <c r="AV267" s="13" t="s">
        <v>92</v>
      </c>
      <c r="AW267" s="13" t="s">
        <v>5</v>
      </c>
      <c r="AX267" s="13" t="s">
        <v>80</v>
      </c>
      <c r="AY267" s="213" t="s">
        <v>218</v>
      </c>
    </row>
    <row r="268" spans="1:65" s="14" customFormat="1" ht="11.25">
      <c r="B268" s="214"/>
      <c r="C268" s="215"/>
      <c r="D268" s="204" t="s">
        <v>226</v>
      </c>
      <c r="E268" s="216" t="s">
        <v>1</v>
      </c>
      <c r="F268" s="217" t="s">
        <v>227</v>
      </c>
      <c r="G268" s="215"/>
      <c r="H268" s="218">
        <v>66</v>
      </c>
      <c r="I268" s="219"/>
      <c r="J268" s="219"/>
      <c r="K268" s="215"/>
      <c r="L268" s="215"/>
      <c r="M268" s="220"/>
      <c r="N268" s="221"/>
      <c r="O268" s="222"/>
      <c r="P268" s="222"/>
      <c r="Q268" s="222"/>
      <c r="R268" s="222"/>
      <c r="S268" s="222"/>
      <c r="T268" s="222"/>
      <c r="U268" s="222"/>
      <c r="V268" s="222"/>
      <c r="W268" s="222"/>
      <c r="X268" s="223"/>
      <c r="AT268" s="224" t="s">
        <v>226</v>
      </c>
      <c r="AU268" s="224" t="s">
        <v>92</v>
      </c>
      <c r="AV268" s="14" t="s">
        <v>224</v>
      </c>
      <c r="AW268" s="14" t="s">
        <v>5</v>
      </c>
      <c r="AX268" s="14" t="s">
        <v>85</v>
      </c>
      <c r="AY268" s="224" t="s">
        <v>218</v>
      </c>
    </row>
    <row r="269" spans="1:65" s="2" customFormat="1" ht="33" customHeight="1">
      <c r="A269" s="34"/>
      <c r="B269" s="35"/>
      <c r="C269" s="187" t="s">
        <v>373</v>
      </c>
      <c r="D269" s="187" t="s">
        <v>221</v>
      </c>
      <c r="E269" s="188" t="s">
        <v>374</v>
      </c>
      <c r="F269" s="189" t="s">
        <v>375</v>
      </c>
      <c r="G269" s="190" t="s">
        <v>114</v>
      </c>
      <c r="H269" s="191">
        <v>203.82900000000001</v>
      </c>
      <c r="I269" s="192"/>
      <c r="J269" s="192"/>
      <c r="K269" s="193">
        <f>ROUND(P269*H269,2)</f>
        <v>0</v>
      </c>
      <c r="L269" s="194"/>
      <c r="M269" s="39"/>
      <c r="N269" s="195" t="s">
        <v>1</v>
      </c>
      <c r="O269" s="196" t="s">
        <v>43</v>
      </c>
      <c r="P269" s="197">
        <f>I269+J269</f>
        <v>0</v>
      </c>
      <c r="Q269" s="197">
        <f>ROUND(I269*H269,2)</f>
        <v>0</v>
      </c>
      <c r="R269" s="197">
        <f>ROUND(J269*H269,2)</f>
        <v>0</v>
      </c>
      <c r="S269" s="71"/>
      <c r="T269" s="198">
        <f>S269*H269</f>
        <v>0</v>
      </c>
      <c r="U269" s="198">
        <v>0</v>
      </c>
      <c r="V269" s="198">
        <f>U269*H269</f>
        <v>0</v>
      </c>
      <c r="W269" s="198">
        <v>0</v>
      </c>
      <c r="X269" s="199">
        <f>W269*H269</f>
        <v>0</v>
      </c>
      <c r="Y269" s="34"/>
      <c r="Z269" s="34"/>
      <c r="AA269" s="34"/>
      <c r="AB269" s="34"/>
      <c r="AC269" s="34"/>
      <c r="AD269" s="34"/>
      <c r="AE269" s="34"/>
      <c r="AR269" s="200" t="s">
        <v>260</v>
      </c>
      <c r="AT269" s="200" t="s">
        <v>221</v>
      </c>
      <c r="AU269" s="200" t="s">
        <v>92</v>
      </c>
      <c r="AY269" s="17" t="s">
        <v>218</v>
      </c>
      <c r="BE269" s="201">
        <f>IF(O269="základní",K269,0)</f>
        <v>0</v>
      </c>
      <c r="BF269" s="201">
        <f>IF(O269="snížená",K269,0)</f>
        <v>0</v>
      </c>
      <c r="BG269" s="201">
        <f>IF(O269="zákl. přenesená",K269,0)</f>
        <v>0</v>
      </c>
      <c r="BH269" s="201">
        <f>IF(O269="sníž. přenesená",K269,0)</f>
        <v>0</v>
      </c>
      <c r="BI269" s="201">
        <f>IF(O269="nulová",K269,0)</f>
        <v>0</v>
      </c>
      <c r="BJ269" s="17" t="s">
        <v>85</v>
      </c>
      <c r="BK269" s="201">
        <f>ROUND(P269*H269,2)</f>
        <v>0</v>
      </c>
      <c r="BL269" s="17" t="s">
        <v>260</v>
      </c>
      <c r="BM269" s="200" t="s">
        <v>376</v>
      </c>
    </row>
    <row r="270" spans="1:65" s="13" customFormat="1" ht="11.25">
      <c r="B270" s="202"/>
      <c r="C270" s="203"/>
      <c r="D270" s="204" t="s">
        <v>226</v>
      </c>
      <c r="E270" s="205" t="s">
        <v>1</v>
      </c>
      <c r="F270" s="206" t="s">
        <v>377</v>
      </c>
      <c r="G270" s="203"/>
      <c r="H270" s="207">
        <v>128.46299999999999</v>
      </c>
      <c r="I270" s="208"/>
      <c r="J270" s="208"/>
      <c r="K270" s="203"/>
      <c r="L270" s="203"/>
      <c r="M270" s="209"/>
      <c r="N270" s="210"/>
      <c r="O270" s="211"/>
      <c r="P270" s="211"/>
      <c r="Q270" s="211"/>
      <c r="R270" s="211"/>
      <c r="S270" s="211"/>
      <c r="T270" s="211"/>
      <c r="U270" s="211"/>
      <c r="V270" s="211"/>
      <c r="W270" s="211"/>
      <c r="X270" s="212"/>
      <c r="AT270" s="213" t="s">
        <v>226</v>
      </c>
      <c r="AU270" s="213" t="s">
        <v>92</v>
      </c>
      <c r="AV270" s="13" t="s">
        <v>92</v>
      </c>
      <c r="AW270" s="13" t="s">
        <v>5</v>
      </c>
      <c r="AX270" s="13" t="s">
        <v>80</v>
      </c>
      <c r="AY270" s="213" t="s">
        <v>218</v>
      </c>
    </row>
    <row r="271" spans="1:65" s="13" customFormat="1" ht="11.25">
      <c r="B271" s="202"/>
      <c r="C271" s="203"/>
      <c r="D271" s="204" t="s">
        <v>226</v>
      </c>
      <c r="E271" s="205" t="s">
        <v>1</v>
      </c>
      <c r="F271" s="206" t="s">
        <v>378</v>
      </c>
      <c r="G271" s="203"/>
      <c r="H271" s="207">
        <v>54.371000000000002</v>
      </c>
      <c r="I271" s="208"/>
      <c r="J271" s="208"/>
      <c r="K271" s="203"/>
      <c r="L271" s="203"/>
      <c r="M271" s="209"/>
      <c r="N271" s="210"/>
      <c r="O271" s="211"/>
      <c r="P271" s="211"/>
      <c r="Q271" s="211"/>
      <c r="R271" s="211"/>
      <c r="S271" s="211"/>
      <c r="T271" s="211"/>
      <c r="U271" s="211"/>
      <c r="V271" s="211"/>
      <c r="W271" s="211"/>
      <c r="X271" s="212"/>
      <c r="AT271" s="213" t="s">
        <v>226</v>
      </c>
      <c r="AU271" s="213" t="s">
        <v>92</v>
      </c>
      <c r="AV271" s="13" t="s">
        <v>92</v>
      </c>
      <c r="AW271" s="13" t="s">
        <v>5</v>
      </c>
      <c r="AX271" s="13" t="s">
        <v>80</v>
      </c>
      <c r="AY271" s="213" t="s">
        <v>218</v>
      </c>
    </row>
    <row r="272" spans="1:65" s="13" customFormat="1" ht="11.25">
      <c r="B272" s="202"/>
      <c r="C272" s="203"/>
      <c r="D272" s="204" t="s">
        <v>226</v>
      </c>
      <c r="E272" s="205" t="s">
        <v>1</v>
      </c>
      <c r="F272" s="206" t="s">
        <v>379</v>
      </c>
      <c r="G272" s="203"/>
      <c r="H272" s="207">
        <v>6.08</v>
      </c>
      <c r="I272" s="208"/>
      <c r="J272" s="208"/>
      <c r="K272" s="203"/>
      <c r="L272" s="203"/>
      <c r="M272" s="209"/>
      <c r="N272" s="210"/>
      <c r="O272" s="211"/>
      <c r="P272" s="211"/>
      <c r="Q272" s="211"/>
      <c r="R272" s="211"/>
      <c r="S272" s="211"/>
      <c r="T272" s="211"/>
      <c r="U272" s="211"/>
      <c r="V272" s="211"/>
      <c r="W272" s="211"/>
      <c r="X272" s="212"/>
      <c r="AT272" s="213" t="s">
        <v>226</v>
      </c>
      <c r="AU272" s="213" t="s">
        <v>92</v>
      </c>
      <c r="AV272" s="13" t="s">
        <v>92</v>
      </c>
      <c r="AW272" s="13" t="s">
        <v>5</v>
      </c>
      <c r="AX272" s="13" t="s">
        <v>80</v>
      </c>
      <c r="AY272" s="213" t="s">
        <v>218</v>
      </c>
    </row>
    <row r="273" spans="1:65" s="13" customFormat="1" ht="11.25">
      <c r="B273" s="202"/>
      <c r="C273" s="203"/>
      <c r="D273" s="204" t="s">
        <v>226</v>
      </c>
      <c r="E273" s="205" t="s">
        <v>1</v>
      </c>
      <c r="F273" s="206" t="s">
        <v>263</v>
      </c>
      <c r="G273" s="203"/>
      <c r="H273" s="207">
        <v>14.914999999999999</v>
      </c>
      <c r="I273" s="208"/>
      <c r="J273" s="208"/>
      <c r="K273" s="203"/>
      <c r="L273" s="203"/>
      <c r="M273" s="209"/>
      <c r="N273" s="210"/>
      <c r="O273" s="211"/>
      <c r="P273" s="211"/>
      <c r="Q273" s="211"/>
      <c r="R273" s="211"/>
      <c r="S273" s="211"/>
      <c r="T273" s="211"/>
      <c r="U273" s="211"/>
      <c r="V273" s="211"/>
      <c r="W273" s="211"/>
      <c r="X273" s="212"/>
      <c r="AT273" s="213" t="s">
        <v>226</v>
      </c>
      <c r="AU273" s="213" t="s">
        <v>92</v>
      </c>
      <c r="AV273" s="13" t="s">
        <v>92</v>
      </c>
      <c r="AW273" s="13" t="s">
        <v>5</v>
      </c>
      <c r="AX273" s="13" t="s">
        <v>80</v>
      </c>
      <c r="AY273" s="213" t="s">
        <v>218</v>
      </c>
    </row>
    <row r="274" spans="1:65" s="14" customFormat="1" ht="11.25">
      <c r="B274" s="214"/>
      <c r="C274" s="215"/>
      <c r="D274" s="204" t="s">
        <v>226</v>
      </c>
      <c r="E274" s="216" t="s">
        <v>1</v>
      </c>
      <c r="F274" s="217" t="s">
        <v>227</v>
      </c>
      <c r="G274" s="215"/>
      <c r="H274" s="218">
        <v>203.82900000000001</v>
      </c>
      <c r="I274" s="219"/>
      <c r="J274" s="219"/>
      <c r="K274" s="215"/>
      <c r="L274" s="215"/>
      <c r="M274" s="220"/>
      <c r="N274" s="221"/>
      <c r="O274" s="222"/>
      <c r="P274" s="222"/>
      <c r="Q274" s="222"/>
      <c r="R274" s="222"/>
      <c r="S274" s="222"/>
      <c r="T274" s="222"/>
      <c r="U274" s="222"/>
      <c r="V274" s="222"/>
      <c r="W274" s="222"/>
      <c r="X274" s="223"/>
      <c r="AT274" s="224" t="s">
        <v>226</v>
      </c>
      <c r="AU274" s="224" t="s">
        <v>92</v>
      </c>
      <c r="AV274" s="14" t="s">
        <v>224</v>
      </c>
      <c r="AW274" s="14" t="s">
        <v>5</v>
      </c>
      <c r="AX274" s="14" t="s">
        <v>85</v>
      </c>
      <c r="AY274" s="224" t="s">
        <v>218</v>
      </c>
    </row>
    <row r="275" spans="1:65" s="2" customFormat="1" ht="33" customHeight="1">
      <c r="A275" s="34"/>
      <c r="B275" s="35"/>
      <c r="C275" s="187" t="s">
        <v>380</v>
      </c>
      <c r="D275" s="187" t="s">
        <v>221</v>
      </c>
      <c r="E275" s="188" t="s">
        <v>381</v>
      </c>
      <c r="F275" s="189" t="s">
        <v>382</v>
      </c>
      <c r="G275" s="190" t="s">
        <v>114</v>
      </c>
      <c r="H275" s="191">
        <v>2843.9169999999999</v>
      </c>
      <c r="I275" s="192"/>
      <c r="J275" s="192"/>
      <c r="K275" s="193">
        <f>ROUND(P275*H275,2)</f>
        <v>0</v>
      </c>
      <c r="L275" s="194"/>
      <c r="M275" s="39"/>
      <c r="N275" s="195" t="s">
        <v>1</v>
      </c>
      <c r="O275" s="196" t="s">
        <v>43</v>
      </c>
      <c r="P275" s="197">
        <f>I275+J275</f>
        <v>0</v>
      </c>
      <c r="Q275" s="197">
        <f>ROUND(I275*H275,2)</f>
        <v>0</v>
      </c>
      <c r="R275" s="197">
        <f>ROUND(J275*H275,2)</f>
        <v>0</v>
      </c>
      <c r="S275" s="71"/>
      <c r="T275" s="198">
        <f>S275*H275</f>
        <v>0</v>
      </c>
      <c r="U275" s="198">
        <v>8.0000000000000007E-5</v>
      </c>
      <c r="V275" s="198">
        <f>U275*H275</f>
        <v>0.22751336000000003</v>
      </c>
      <c r="W275" s="198">
        <v>0</v>
      </c>
      <c r="X275" s="199">
        <f>W275*H275</f>
        <v>0</v>
      </c>
      <c r="Y275" s="34"/>
      <c r="Z275" s="34"/>
      <c r="AA275" s="34"/>
      <c r="AB275" s="34"/>
      <c r="AC275" s="34"/>
      <c r="AD275" s="34"/>
      <c r="AE275" s="34"/>
      <c r="AR275" s="200" t="s">
        <v>260</v>
      </c>
      <c r="AT275" s="200" t="s">
        <v>221</v>
      </c>
      <c r="AU275" s="200" t="s">
        <v>92</v>
      </c>
      <c r="AY275" s="17" t="s">
        <v>218</v>
      </c>
      <c r="BE275" s="201">
        <f>IF(O275="základní",K275,0)</f>
        <v>0</v>
      </c>
      <c r="BF275" s="201">
        <f>IF(O275="snížená",K275,0)</f>
        <v>0</v>
      </c>
      <c r="BG275" s="201">
        <f>IF(O275="zákl. přenesená",K275,0)</f>
        <v>0</v>
      </c>
      <c r="BH275" s="201">
        <f>IF(O275="sníž. přenesená",K275,0)</f>
        <v>0</v>
      </c>
      <c r="BI275" s="201">
        <f>IF(O275="nulová",K275,0)</f>
        <v>0</v>
      </c>
      <c r="BJ275" s="17" t="s">
        <v>85</v>
      </c>
      <c r="BK275" s="201">
        <f>ROUND(P275*H275,2)</f>
        <v>0</v>
      </c>
      <c r="BL275" s="17" t="s">
        <v>260</v>
      </c>
      <c r="BM275" s="200" t="s">
        <v>383</v>
      </c>
    </row>
    <row r="276" spans="1:65" s="13" customFormat="1" ht="11.25">
      <c r="B276" s="202"/>
      <c r="C276" s="203"/>
      <c r="D276" s="204" t="s">
        <v>226</v>
      </c>
      <c r="E276" s="205" t="s">
        <v>1</v>
      </c>
      <c r="F276" s="206" t="s">
        <v>112</v>
      </c>
      <c r="G276" s="203"/>
      <c r="H276" s="207">
        <v>2028.4680000000001</v>
      </c>
      <c r="I276" s="208"/>
      <c r="J276" s="208"/>
      <c r="K276" s="203"/>
      <c r="L276" s="203"/>
      <c r="M276" s="209"/>
      <c r="N276" s="210"/>
      <c r="O276" s="211"/>
      <c r="P276" s="211"/>
      <c r="Q276" s="211"/>
      <c r="R276" s="211"/>
      <c r="S276" s="211"/>
      <c r="T276" s="211"/>
      <c r="U276" s="211"/>
      <c r="V276" s="211"/>
      <c r="W276" s="211"/>
      <c r="X276" s="212"/>
      <c r="AT276" s="213" t="s">
        <v>226</v>
      </c>
      <c r="AU276" s="213" t="s">
        <v>92</v>
      </c>
      <c r="AV276" s="13" t="s">
        <v>92</v>
      </c>
      <c r="AW276" s="13" t="s">
        <v>5</v>
      </c>
      <c r="AX276" s="13" t="s">
        <v>80</v>
      </c>
      <c r="AY276" s="213" t="s">
        <v>218</v>
      </c>
    </row>
    <row r="277" spans="1:65" s="13" customFormat="1" ht="11.25">
      <c r="B277" s="202"/>
      <c r="C277" s="203"/>
      <c r="D277" s="204" t="s">
        <v>226</v>
      </c>
      <c r="E277" s="205" t="s">
        <v>1</v>
      </c>
      <c r="F277" s="206" t="s">
        <v>122</v>
      </c>
      <c r="G277" s="203"/>
      <c r="H277" s="207">
        <v>389.14800000000002</v>
      </c>
      <c r="I277" s="208"/>
      <c r="J277" s="208"/>
      <c r="K277" s="203"/>
      <c r="L277" s="203"/>
      <c r="M277" s="209"/>
      <c r="N277" s="210"/>
      <c r="O277" s="211"/>
      <c r="P277" s="211"/>
      <c r="Q277" s="211"/>
      <c r="R277" s="211"/>
      <c r="S277" s="211"/>
      <c r="T277" s="211"/>
      <c r="U277" s="211"/>
      <c r="V277" s="211"/>
      <c r="W277" s="211"/>
      <c r="X277" s="212"/>
      <c r="AT277" s="213" t="s">
        <v>226</v>
      </c>
      <c r="AU277" s="213" t="s">
        <v>92</v>
      </c>
      <c r="AV277" s="13" t="s">
        <v>92</v>
      </c>
      <c r="AW277" s="13" t="s">
        <v>5</v>
      </c>
      <c r="AX277" s="13" t="s">
        <v>80</v>
      </c>
      <c r="AY277" s="213" t="s">
        <v>218</v>
      </c>
    </row>
    <row r="278" spans="1:65" s="13" customFormat="1" ht="11.25">
      <c r="B278" s="202"/>
      <c r="C278" s="203"/>
      <c r="D278" s="204" t="s">
        <v>226</v>
      </c>
      <c r="E278" s="205" t="s">
        <v>1</v>
      </c>
      <c r="F278" s="206" t="s">
        <v>131</v>
      </c>
      <c r="G278" s="203"/>
      <c r="H278" s="207">
        <v>73.385000000000005</v>
      </c>
      <c r="I278" s="208"/>
      <c r="J278" s="208"/>
      <c r="K278" s="203"/>
      <c r="L278" s="203"/>
      <c r="M278" s="209"/>
      <c r="N278" s="210"/>
      <c r="O278" s="211"/>
      <c r="P278" s="211"/>
      <c r="Q278" s="211"/>
      <c r="R278" s="211"/>
      <c r="S278" s="211"/>
      <c r="T278" s="211"/>
      <c r="U278" s="211"/>
      <c r="V278" s="211"/>
      <c r="W278" s="211"/>
      <c r="X278" s="212"/>
      <c r="AT278" s="213" t="s">
        <v>226</v>
      </c>
      <c r="AU278" s="213" t="s">
        <v>92</v>
      </c>
      <c r="AV278" s="13" t="s">
        <v>92</v>
      </c>
      <c r="AW278" s="13" t="s">
        <v>5</v>
      </c>
      <c r="AX278" s="13" t="s">
        <v>80</v>
      </c>
      <c r="AY278" s="213" t="s">
        <v>218</v>
      </c>
    </row>
    <row r="279" spans="1:65" s="13" customFormat="1" ht="11.25">
      <c r="B279" s="202"/>
      <c r="C279" s="203"/>
      <c r="D279" s="204" t="s">
        <v>226</v>
      </c>
      <c r="E279" s="205" t="s">
        <v>1</v>
      </c>
      <c r="F279" s="206" t="s">
        <v>140</v>
      </c>
      <c r="G279" s="203"/>
      <c r="H279" s="207">
        <v>352.916</v>
      </c>
      <c r="I279" s="208"/>
      <c r="J279" s="208"/>
      <c r="K279" s="203"/>
      <c r="L279" s="203"/>
      <c r="M279" s="209"/>
      <c r="N279" s="210"/>
      <c r="O279" s="211"/>
      <c r="P279" s="211"/>
      <c r="Q279" s="211"/>
      <c r="R279" s="211"/>
      <c r="S279" s="211"/>
      <c r="T279" s="211"/>
      <c r="U279" s="211"/>
      <c r="V279" s="211"/>
      <c r="W279" s="211"/>
      <c r="X279" s="212"/>
      <c r="AT279" s="213" t="s">
        <v>226</v>
      </c>
      <c r="AU279" s="213" t="s">
        <v>92</v>
      </c>
      <c r="AV279" s="13" t="s">
        <v>92</v>
      </c>
      <c r="AW279" s="13" t="s">
        <v>5</v>
      </c>
      <c r="AX279" s="13" t="s">
        <v>80</v>
      </c>
      <c r="AY279" s="213" t="s">
        <v>218</v>
      </c>
    </row>
    <row r="280" spans="1:65" s="14" customFormat="1" ht="11.25">
      <c r="B280" s="214"/>
      <c r="C280" s="215"/>
      <c r="D280" s="204" t="s">
        <v>226</v>
      </c>
      <c r="E280" s="216" t="s">
        <v>1</v>
      </c>
      <c r="F280" s="217" t="s">
        <v>227</v>
      </c>
      <c r="G280" s="215"/>
      <c r="H280" s="218">
        <v>2843.9170000000004</v>
      </c>
      <c r="I280" s="219"/>
      <c r="J280" s="219"/>
      <c r="K280" s="215"/>
      <c r="L280" s="215"/>
      <c r="M280" s="220"/>
      <c r="N280" s="221"/>
      <c r="O280" s="222"/>
      <c r="P280" s="222"/>
      <c r="Q280" s="222"/>
      <c r="R280" s="222"/>
      <c r="S280" s="222"/>
      <c r="T280" s="222"/>
      <c r="U280" s="222"/>
      <c r="V280" s="222"/>
      <c r="W280" s="222"/>
      <c r="X280" s="223"/>
      <c r="AT280" s="224" t="s">
        <v>226</v>
      </c>
      <c r="AU280" s="224" t="s">
        <v>92</v>
      </c>
      <c r="AV280" s="14" t="s">
        <v>224</v>
      </c>
      <c r="AW280" s="14" t="s">
        <v>5</v>
      </c>
      <c r="AX280" s="14" t="s">
        <v>85</v>
      </c>
      <c r="AY280" s="224" t="s">
        <v>218</v>
      </c>
    </row>
    <row r="281" spans="1:65" s="2" customFormat="1" ht="33" customHeight="1">
      <c r="A281" s="34"/>
      <c r="B281" s="35"/>
      <c r="C281" s="187" t="s">
        <v>384</v>
      </c>
      <c r="D281" s="187" t="s">
        <v>221</v>
      </c>
      <c r="E281" s="188" t="s">
        <v>385</v>
      </c>
      <c r="F281" s="189" t="s">
        <v>386</v>
      </c>
      <c r="G281" s="190" t="s">
        <v>114</v>
      </c>
      <c r="H281" s="191">
        <v>226.428</v>
      </c>
      <c r="I281" s="192"/>
      <c r="J281" s="192"/>
      <c r="K281" s="193">
        <f>ROUND(P281*H281,2)</f>
        <v>0</v>
      </c>
      <c r="L281" s="194"/>
      <c r="M281" s="39"/>
      <c r="N281" s="195" t="s">
        <v>1</v>
      </c>
      <c r="O281" s="196" t="s">
        <v>43</v>
      </c>
      <c r="P281" s="197">
        <f>I281+J281</f>
        <v>0</v>
      </c>
      <c r="Q281" s="197">
        <f>ROUND(I281*H281,2)</f>
        <v>0</v>
      </c>
      <c r="R281" s="197">
        <f>ROUND(J281*H281,2)</f>
        <v>0</v>
      </c>
      <c r="S281" s="71"/>
      <c r="T281" s="198">
        <f>S281*H281</f>
        <v>0</v>
      </c>
      <c r="U281" s="198">
        <v>1.6000000000000001E-4</v>
      </c>
      <c r="V281" s="198">
        <f>U281*H281</f>
        <v>3.622848E-2</v>
      </c>
      <c r="W281" s="198">
        <v>0</v>
      </c>
      <c r="X281" s="199">
        <f>W281*H281</f>
        <v>0</v>
      </c>
      <c r="Y281" s="34"/>
      <c r="Z281" s="34"/>
      <c r="AA281" s="34"/>
      <c r="AB281" s="34"/>
      <c r="AC281" s="34"/>
      <c r="AD281" s="34"/>
      <c r="AE281" s="34"/>
      <c r="AR281" s="200" t="s">
        <v>260</v>
      </c>
      <c r="AT281" s="200" t="s">
        <v>221</v>
      </c>
      <c r="AU281" s="200" t="s">
        <v>92</v>
      </c>
      <c r="AY281" s="17" t="s">
        <v>218</v>
      </c>
      <c r="BE281" s="201">
        <f>IF(O281="základní",K281,0)</f>
        <v>0</v>
      </c>
      <c r="BF281" s="201">
        <f>IF(O281="snížená",K281,0)</f>
        <v>0</v>
      </c>
      <c r="BG281" s="201">
        <f>IF(O281="zákl. přenesená",K281,0)</f>
        <v>0</v>
      </c>
      <c r="BH281" s="201">
        <f>IF(O281="sníž. přenesená",K281,0)</f>
        <v>0</v>
      </c>
      <c r="BI281" s="201">
        <f>IF(O281="nulová",K281,0)</f>
        <v>0</v>
      </c>
      <c r="BJ281" s="17" t="s">
        <v>85</v>
      </c>
      <c r="BK281" s="201">
        <f>ROUND(P281*H281,2)</f>
        <v>0</v>
      </c>
      <c r="BL281" s="17" t="s">
        <v>260</v>
      </c>
      <c r="BM281" s="200" t="s">
        <v>387</v>
      </c>
    </row>
    <row r="282" spans="1:65" s="13" customFormat="1" ht="11.25">
      <c r="B282" s="202"/>
      <c r="C282" s="203"/>
      <c r="D282" s="204" t="s">
        <v>226</v>
      </c>
      <c r="E282" s="205" t="s">
        <v>1</v>
      </c>
      <c r="F282" s="206" t="s">
        <v>125</v>
      </c>
      <c r="G282" s="203"/>
      <c r="H282" s="207">
        <v>94.358000000000004</v>
      </c>
      <c r="I282" s="208"/>
      <c r="J282" s="208"/>
      <c r="K282" s="203"/>
      <c r="L282" s="203"/>
      <c r="M282" s="209"/>
      <c r="N282" s="210"/>
      <c r="O282" s="211"/>
      <c r="P282" s="211"/>
      <c r="Q282" s="211"/>
      <c r="R282" s="211"/>
      <c r="S282" s="211"/>
      <c r="T282" s="211"/>
      <c r="U282" s="211"/>
      <c r="V282" s="211"/>
      <c r="W282" s="211"/>
      <c r="X282" s="212"/>
      <c r="AT282" s="213" t="s">
        <v>226</v>
      </c>
      <c r="AU282" s="213" t="s">
        <v>92</v>
      </c>
      <c r="AV282" s="13" t="s">
        <v>92</v>
      </c>
      <c r="AW282" s="13" t="s">
        <v>5</v>
      </c>
      <c r="AX282" s="13" t="s">
        <v>80</v>
      </c>
      <c r="AY282" s="213" t="s">
        <v>218</v>
      </c>
    </row>
    <row r="283" spans="1:65" s="13" customFormat="1" ht="11.25">
      <c r="B283" s="202"/>
      <c r="C283" s="203"/>
      <c r="D283" s="204" t="s">
        <v>226</v>
      </c>
      <c r="E283" s="205" t="s">
        <v>1</v>
      </c>
      <c r="F283" s="206" t="s">
        <v>134</v>
      </c>
      <c r="G283" s="203"/>
      <c r="H283" s="207">
        <v>34.630000000000003</v>
      </c>
      <c r="I283" s="208"/>
      <c r="J283" s="208"/>
      <c r="K283" s="203"/>
      <c r="L283" s="203"/>
      <c r="M283" s="209"/>
      <c r="N283" s="210"/>
      <c r="O283" s="211"/>
      <c r="P283" s="211"/>
      <c r="Q283" s="211"/>
      <c r="R283" s="211"/>
      <c r="S283" s="211"/>
      <c r="T283" s="211"/>
      <c r="U283" s="211"/>
      <c r="V283" s="211"/>
      <c r="W283" s="211"/>
      <c r="X283" s="212"/>
      <c r="AT283" s="213" t="s">
        <v>226</v>
      </c>
      <c r="AU283" s="213" t="s">
        <v>92</v>
      </c>
      <c r="AV283" s="13" t="s">
        <v>92</v>
      </c>
      <c r="AW283" s="13" t="s">
        <v>5</v>
      </c>
      <c r="AX283" s="13" t="s">
        <v>80</v>
      </c>
      <c r="AY283" s="213" t="s">
        <v>218</v>
      </c>
    </row>
    <row r="284" spans="1:65" s="13" customFormat="1" ht="11.25">
      <c r="B284" s="202"/>
      <c r="C284" s="203"/>
      <c r="D284" s="204" t="s">
        <v>226</v>
      </c>
      <c r="E284" s="205" t="s">
        <v>1</v>
      </c>
      <c r="F284" s="206" t="s">
        <v>143</v>
      </c>
      <c r="G284" s="203"/>
      <c r="H284" s="207">
        <v>97.44</v>
      </c>
      <c r="I284" s="208"/>
      <c r="J284" s="208"/>
      <c r="K284" s="203"/>
      <c r="L284" s="203"/>
      <c r="M284" s="209"/>
      <c r="N284" s="210"/>
      <c r="O284" s="211"/>
      <c r="P284" s="211"/>
      <c r="Q284" s="211"/>
      <c r="R284" s="211"/>
      <c r="S284" s="211"/>
      <c r="T284" s="211"/>
      <c r="U284" s="211"/>
      <c r="V284" s="211"/>
      <c r="W284" s="211"/>
      <c r="X284" s="212"/>
      <c r="AT284" s="213" t="s">
        <v>226</v>
      </c>
      <c r="AU284" s="213" t="s">
        <v>92</v>
      </c>
      <c r="AV284" s="13" t="s">
        <v>92</v>
      </c>
      <c r="AW284" s="13" t="s">
        <v>5</v>
      </c>
      <c r="AX284" s="13" t="s">
        <v>80</v>
      </c>
      <c r="AY284" s="213" t="s">
        <v>218</v>
      </c>
    </row>
    <row r="285" spans="1:65" s="14" customFormat="1" ht="11.25">
      <c r="B285" s="214"/>
      <c r="C285" s="215"/>
      <c r="D285" s="204" t="s">
        <v>226</v>
      </c>
      <c r="E285" s="216" t="s">
        <v>1</v>
      </c>
      <c r="F285" s="217" t="s">
        <v>227</v>
      </c>
      <c r="G285" s="215"/>
      <c r="H285" s="218">
        <v>226.428</v>
      </c>
      <c r="I285" s="219"/>
      <c r="J285" s="219"/>
      <c r="K285" s="215"/>
      <c r="L285" s="215"/>
      <c r="M285" s="220"/>
      <c r="N285" s="221"/>
      <c r="O285" s="222"/>
      <c r="P285" s="222"/>
      <c r="Q285" s="222"/>
      <c r="R285" s="222"/>
      <c r="S285" s="222"/>
      <c r="T285" s="222"/>
      <c r="U285" s="222"/>
      <c r="V285" s="222"/>
      <c r="W285" s="222"/>
      <c r="X285" s="223"/>
      <c r="AT285" s="224" t="s">
        <v>226</v>
      </c>
      <c r="AU285" s="224" t="s">
        <v>92</v>
      </c>
      <c r="AV285" s="14" t="s">
        <v>224</v>
      </c>
      <c r="AW285" s="14" t="s">
        <v>5</v>
      </c>
      <c r="AX285" s="14" t="s">
        <v>85</v>
      </c>
      <c r="AY285" s="224" t="s">
        <v>218</v>
      </c>
    </row>
    <row r="286" spans="1:65" s="2" customFormat="1" ht="33" customHeight="1">
      <c r="A286" s="34"/>
      <c r="B286" s="35"/>
      <c r="C286" s="187" t="s">
        <v>388</v>
      </c>
      <c r="D286" s="187" t="s">
        <v>221</v>
      </c>
      <c r="E286" s="188" t="s">
        <v>389</v>
      </c>
      <c r="F286" s="189" t="s">
        <v>390</v>
      </c>
      <c r="G286" s="190" t="s">
        <v>114</v>
      </c>
      <c r="H286" s="191">
        <v>474.25799999999998</v>
      </c>
      <c r="I286" s="192"/>
      <c r="J286" s="192"/>
      <c r="K286" s="193">
        <f>ROUND(P286*H286,2)</f>
        <v>0</v>
      </c>
      <c r="L286" s="194"/>
      <c r="M286" s="39"/>
      <c r="N286" s="195" t="s">
        <v>1</v>
      </c>
      <c r="O286" s="196" t="s">
        <v>43</v>
      </c>
      <c r="P286" s="197">
        <f>I286+J286</f>
        <v>0</v>
      </c>
      <c r="Q286" s="197">
        <f>ROUND(I286*H286,2)</f>
        <v>0</v>
      </c>
      <c r="R286" s="197">
        <f>ROUND(J286*H286,2)</f>
        <v>0</v>
      </c>
      <c r="S286" s="71"/>
      <c r="T286" s="198">
        <f>S286*H286</f>
        <v>0</v>
      </c>
      <c r="U286" s="198">
        <v>1.6000000000000001E-4</v>
      </c>
      <c r="V286" s="198">
        <f>U286*H286</f>
        <v>7.5881280000000009E-2</v>
      </c>
      <c r="W286" s="198">
        <v>0</v>
      </c>
      <c r="X286" s="199">
        <f>W286*H286</f>
        <v>0</v>
      </c>
      <c r="Y286" s="34"/>
      <c r="Z286" s="34"/>
      <c r="AA286" s="34"/>
      <c r="AB286" s="34"/>
      <c r="AC286" s="34"/>
      <c r="AD286" s="34"/>
      <c r="AE286" s="34"/>
      <c r="AR286" s="200" t="s">
        <v>260</v>
      </c>
      <c r="AT286" s="200" t="s">
        <v>221</v>
      </c>
      <c r="AU286" s="200" t="s">
        <v>92</v>
      </c>
      <c r="AY286" s="17" t="s">
        <v>218</v>
      </c>
      <c r="BE286" s="201">
        <f>IF(O286="základní",K286,0)</f>
        <v>0</v>
      </c>
      <c r="BF286" s="201">
        <f>IF(O286="snížená",K286,0)</f>
        <v>0</v>
      </c>
      <c r="BG286" s="201">
        <f>IF(O286="zákl. přenesená",K286,0)</f>
        <v>0</v>
      </c>
      <c r="BH286" s="201">
        <f>IF(O286="sníž. přenesená",K286,0)</f>
        <v>0</v>
      </c>
      <c r="BI286" s="201">
        <f>IF(O286="nulová",K286,0)</f>
        <v>0</v>
      </c>
      <c r="BJ286" s="17" t="s">
        <v>85</v>
      </c>
      <c r="BK286" s="201">
        <f>ROUND(P286*H286,2)</f>
        <v>0</v>
      </c>
      <c r="BL286" s="17" t="s">
        <v>260</v>
      </c>
      <c r="BM286" s="200" t="s">
        <v>391</v>
      </c>
    </row>
    <row r="287" spans="1:65" s="13" customFormat="1" ht="11.25">
      <c r="B287" s="202"/>
      <c r="C287" s="203"/>
      <c r="D287" s="204" t="s">
        <v>226</v>
      </c>
      <c r="E287" s="205" t="s">
        <v>1</v>
      </c>
      <c r="F287" s="206" t="s">
        <v>116</v>
      </c>
      <c r="G287" s="203"/>
      <c r="H287" s="207">
        <v>474.25799999999998</v>
      </c>
      <c r="I287" s="208"/>
      <c r="J287" s="208"/>
      <c r="K287" s="203"/>
      <c r="L287" s="203"/>
      <c r="M287" s="209"/>
      <c r="N287" s="210"/>
      <c r="O287" s="211"/>
      <c r="P287" s="211"/>
      <c r="Q287" s="211"/>
      <c r="R287" s="211"/>
      <c r="S287" s="211"/>
      <c r="T287" s="211"/>
      <c r="U287" s="211"/>
      <c r="V287" s="211"/>
      <c r="W287" s="211"/>
      <c r="X287" s="212"/>
      <c r="AT287" s="213" t="s">
        <v>226</v>
      </c>
      <c r="AU287" s="213" t="s">
        <v>92</v>
      </c>
      <c r="AV287" s="13" t="s">
        <v>92</v>
      </c>
      <c r="AW287" s="13" t="s">
        <v>5</v>
      </c>
      <c r="AX287" s="13" t="s">
        <v>80</v>
      </c>
      <c r="AY287" s="213" t="s">
        <v>218</v>
      </c>
    </row>
    <row r="288" spans="1:65" s="14" customFormat="1" ht="11.25">
      <c r="B288" s="214"/>
      <c r="C288" s="215"/>
      <c r="D288" s="204" t="s">
        <v>226</v>
      </c>
      <c r="E288" s="216" t="s">
        <v>1</v>
      </c>
      <c r="F288" s="217" t="s">
        <v>227</v>
      </c>
      <c r="G288" s="215"/>
      <c r="H288" s="218">
        <v>474.25799999999998</v>
      </c>
      <c r="I288" s="219"/>
      <c r="J288" s="219"/>
      <c r="K288" s="215"/>
      <c r="L288" s="215"/>
      <c r="M288" s="220"/>
      <c r="N288" s="221"/>
      <c r="O288" s="222"/>
      <c r="P288" s="222"/>
      <c r="Q288" s="222"/>
      <c r="R288" s="222"/>
      <c r="S288" s="222"/>
      <c r="T288" s="222"/>
      <c r="U288" s="222"/>
      <c r="V288" s="222"/>
      <c r="W288" s="222"/>
      <c r="X288" s="223"/>
      <c r="AT288" s="224" t="s">
        <v>226</v>
      </c>
      <c r="AU288" s="224" t="s">
        <v>92</v>
      </c>
      <c r="AV288" s="14" t="s">
        <v>224</v>
      </c>
      <c r="AW288" s="14" t="s">
        <v>5</v>
      </c>
      <c r="AX288" s="14" t="s">
        <v>85</v>
      </c>
      <c r="AY288" s="224" t="s">
        <v>218</v>
      </c>
    </row>
    <row r="289" spans="1:65" s="2" customFormat="1" ht="33" customHeight="1">
      <c r="A289" s="34"/>
      <c r="B289" s="35"/>
      <c r="C289" s="187" t="s">
        <v>392</v>
      </c>
      <c r="D289" s="187" t="s">
        <v>221</v>
      </c>
      <c r="E289" s="188" t="s">
        <v>393</v>
      </c>
      <c r="F289" s="189" t="s">
        <v>394</v>
      </c>
      <c r="G289" s="190" t="s">
        <v>114</v>
      </c>
      <c r="H289" s="191">
        <v>87.427999999999997</v>
      </c>
      <c r="I289" s="192"/>
      <c r="J289" s="192"/>
      <c r="K289" s="193">
        <f>ROUND(P289*H289,2)</f>
        <v>0</v>
      </c>
      <c r="L289" s="194"/>
      <c r="M289" s="39"/>
      <c r="N289" s="195" t="s">
        <v>1</v>
      </c>
      <c r="O289" s="196" t="s">
        <v>43</v>
      </c>
      <c r="P289" s="197">
        <f>I289+J289</f>
        <v>0</v>
      </c>
      <c r="Q289" s="197">
        <f>ROUND(I289*H289,2)</f>
        <v>0</v>
      </c>
      <c r="R289" s="197">
        <f>ROUND(J289*H289,2)</f>
        <v>0</v>
      </c>
      <c r="S289" s="71"/>
      <c r="T289" s="198">
        <f>S289*H289</f>
        <v>0</v>
      </c>
      <c r="U289" s="198">
        <v>2.4000000000000001E-4</v>
      </c>
      <c r="V289" s="198">
        <f>U289*H289</f>
        <v>2.098272E-2</v>
      </c>
      <c r="W289" s="198">
        <v>0</v>
      </c>
      <c r="X289" s="199">
        <f>W289*H289</f>
        <v>0</v>
      </c>
      <c r="Y289" s="34"/>
      <c r="Z289" s="34"/>
      <c r="AA289" s="34"/>
      <c r="AB289" s="34"/>
      <c r="AC289" s="34"/>
      <c r="AD289" s="34"/>
      <c r="AE289" s="34"/>
      <c r="AR289" s="200" t="s">
        <v>260</v>
      </c>
      <c r="AT289" s="200" t="s">
        <v>221</v>
      </c>
      <c r="AU289" s="200" t="s">
        <v>92</v>
      </c>
      <c r="AY289" s="17" t="s">
        <v>218</v>
      </c>
      <c r="BE289" s="201">
        <f>IF(O289="základní",K289,0)</f>
        <v>0</v>
      </c>
      <c r="BF289" s="201">
        <f>IF(O289="snížená",K289,0)</f>
        <v>0</v>
      </c>
      <c r="BG289" s="201">
        <f>IF(O289="zákl. přenesená",K289,0)</f>
        <v>0</v>
      </c>
      <c r="BH289" s="201">
        <f>IF(O289="sníž. přenesená",K289,0)</f>
        <v>0</v>
      </c>
      <c r="BI289" s="201">
        <f>IF(O289="nulová",K289,0)</f>
        <v>0</v>
      </c>
      <c r="BJ289" s="17" t="s">
        <v>85</v>
      </c>
      <c r="BK289" s="201">
        <f>ROUND(P289*H289,2)</f>
        <v>0</v>
      </c>
      <c r="BL289" s="17" t="s">
        <v>260</v>
      </c>
      <c r="BM289" s="200" t="s">
        <v>395</v>
      </c>
    </row>
    <row r="290" spans="1:65" s="13" customFormat="1" ht="11.25">
      <c r="B290" s="202"/>
      <c r="C290" s="203"/>
      <c r="D290" s="204" t="s">
        <v>226</v>
      </c>
      <c r="E290" s="205" t="s">
        <v>1</v>
      </c>
      <c r="F290" s="206" t="s">
        <v>128</v>
      </c>
      <c r="G290" s="203"/>
      <c r="H290" s="207">
        <v>25.838000000000001</v>
      </c>
      <c r="I290" s="208"/>
      <c r="J290" s="208"/>
      <c r="K290" s="203"/>
      <c r="L290" s="203"/>
      <c r="M290" s="209"/>
      <c r="N290" s="210"/>
      <c r="O290" s="211"/>
      <c r="P290" s="211"/>
      <c r="Q290" s="211"/>
      <c r="R290" s="211"/>
      <c r="S290" s="211"/>
      <c r="T290" s="211"/>
      <c r="U290" s="211"/>
      <c r="V290" s="211"/>
      <c r="W290" s="211"/>
      <c r="X290" s="212"/>
      <c r="AT290" s="213" t="s">
        <v>226</v>
      </c>
      <c r="AU290" s="213" t="s">
        <v>92</v>
      </c>
      <c r="AV290" s="13" t="s">
        <v>92</v>
      </c>
      <c r="AW290" s="13" t="s">
        <v>5</v>
      </c>
      <c r="AX290" s="13" t="s">
        <v>80</v>
      </c>
      <c r="AY290" s="213" t="s">
        <v>218</v>
      </c>
    </row>
    <row r="291" spans="1:65" s="13" customFormat="1" ht="11.25">
      <c r="B291" s="202"/>
      <c r="C291" s="203"/>
      <c r="D291" s="204" t="s">
        <v>226</v>
      </c>
      <c r="E291" s="205" t="s">
        <v>1</v>
      </c>
      <c r="F291" s="206" t="s">
        <v>137</v>
      </c>
      <c r="G291" s="203"/>
      <c r="H291" s="207">
        <v>40.061999999999998</v>
      </c>
      <c r="I291" s="208"/>
      <c r="J291" s="208"/>
      <c r="K291" s="203"/>
      <c r="L291" s="203"/>
      <c r="M291" s="209"/>
      <c r="N291" s="210"/>
      <c r="O291" s="211"/>
      <c r="P291" s="211"/>
      <c r="Q291" s="211"/>
      <c r="R291" s="211"/>
      <c r="S291" s="211"/>
      <c r="T291" s="211"/>
      <c r="U291" s="211"/>
      <c r="V291" s="211"/>
      <c r="W291" s="211"/>
      <c r="X291" s="212"/>
      <c r="AT291" s="213" t="s">
        <v>226</v>
      </c>
      <c r="AU291" s="213" t="s">
        <v>92</v>
      </c>
      <c r="AV291" s="13" t="s">
        <v>92</v>
      </c>
      <c r="AW291" s="13" t="s">
        <v>5</v>
      </c>
      <c r="AX291" s="13" t="s">
        <v>80</v>
      </c>
      <c r="AY291" s="213" t="s">
        <v>218</v>
      </c>
    </row>
    <row r="292" spans="1:65" s="13" customFormat="1" ht="11.25">
      <c r="B292" s="202"/>
      <c r="C292" s="203"/>
      <c r="D292" s="204" t="s">
        <v>226</v>
      </c>
      <c r="E292" s="205" t="s">
        <v>1</v>
      </c>
      <c r="F292" s="206" t="s">
        <v>146</v>
      </c>
      <c r="G292" s="203"/>
      <c r="H292" s="207">
        <v>21.527999999999999</v>
      </c>
      <c r="I292" s="208"/>
      <c r="J292" s="208"/>
      <c r="K292" s="203"/>
      <c r="L292" s="203"/>
      <c r="M292" s="209"/>
      <c r="N292" s="210"/>
      <c r="O292" s="211"/>
      <c r="P292" s="211"/>
      <c r="Q292" s="211"/>
      <c r="R292" s="211"/>
      <c r="S292" s="211"/>
      <c r="T292" s="211"/>
      <c r="U292" s="211"/>
      <c r="V292" s="211"/>
      <c r="W292" s="211"/>
      <c r="X292" s="212"/>
      <c r="AT292" s="213" t="s">
        <v>226</v>
      </c>
      <c r="AU292" s="213" t="s">
        <v>92</v>
      </c>
      <c r="AV292" s="13" t="s">
        <v>92</v>
      </c>
      <c r="AW292" s="13" t="s">
        <v>5</v>
      </c>
      <c r="AX292" s="13" t="s">
        <v>80</v>
      </c>
      <c r="AY292" s="213" t="s">
        <v>218</v>
      </c>
    </row>
    <row r="293" spans="1:65" s="14" customFormat="1" ht="11.25">
      <c r="B293" s="214"/>
      <c r="C293" s="215"/>
      <c r="D293" s="204" t="s">
        <v>226</v>
      </c>
      <c r="E293" s="216" t="s">
        <v>1</v>
      </c>
      <c r="F293" s="217" t="s">
        <v>227</v>
      </c>
      <c r="G293" s="215"/>
      <c r="H293" s="218">
        <v>87.427999999999997</v>
      </c>
      <c r="I293" s="219"/>
      <c r="J293" s="219"/>
      <c r="K293" s="215"/>
      <c r="L293" s="215"/>
      <c r="M293" s="220"/>
      <c r="N293" s="221"/>
      <c r="O293" s="222"/>
      <c r="P293" s="222"/>
      <c r="Q293" s="222"/>
      <c r="R293" s="222"/>
      <c r="S293" s="222"/>
      <c r="T293" s="222"/>
      <c r="U293" s="222"/>
      <c r="V293" s="222"/>
      <c r="W293" s="222"/>
      <c r="X293" s="223"/>
      <c r="AT293" s="224" t="s">
        <v>226</v>
      </c>
      <c r="AU293" s="224" t="s">
        <v>92</v>
      </c>
      <c r="AV293" s="14" t="s">
        <v>224</v>
      </c>
      <c r="AW293" s="14" t="s">
        <v>5</v>
      </c>
      <c r="AX293" s="14" t="s">
        <v>85</v>
      </c>
      <c r="AY293" s="224" t="s">
        <v>218</v>
      </c>
    </row>
    <row r="294" spans="1:65" s="2" customFormat="1" ht="33" customHeight="1">
      <c r="A294" s="34"/>
      <c r="B294" s="35"/>
      <c r="C294" s="187" t="s">
        <v>396</v>
      </c>
      <c r="D294" s="187" t="s">
        <v>221</v>
      </c>
      <c r="E294" s="188" t="s">
        <v>397</v>
      </c>
      <c r="F294" s="189" t="s">
        <v>398</v>
      </c>
      <c r="G294" s="190" t="s">
        <v>114</v>
      </c>
      <c r="H294" s="191">
        <v>87.548000000000002</v>
      </c>
      <c r="I294" s="192"/>
      <c r="J294" s="192"/>
      <c r="K294" s="193">
        <f>ROUND(P294*H294,2)</f>
        <v>0</v>
      </c>
      <c r="L294" s="194"/>
      <c r="M294" s="39"/>
      <c r="N294" s="195" t="s">
        <v>1</v>
      </c>
      <c r="O294" s="196" t="s">
        <v>43</v>
      </c>
      <c r="P294" s="197">
        <f>I294+J294</f>
        <v>0</v>
      </c>
      <c r="Q294" s="197">
        <f>ROUND(I294*H294,2)</f>
        <v>0</v>
      </c>
      <c r="R294" s="197">
        <f>ROUND(J294*H294,2)</f>
        <v>0</v>
      </c>
      <c r="S294" s="71"/>
      <c r="T294" s="198">
        <f>S294*H294</f>
        <v>0</v>
      </c>
      <c r="U294" s="198">
        <v>2.4000000000000001E-4</v>
      </c>
      <c r="V294" s="198">
        <f>U294*H294</f>
        <v>2.1011520000000002E-2</v>
      </c>
      <c r="W294" s="198">
        <v>0</v>
      </c>
      <c r="X294" s="199">
        <f>W294*H294</f>
        <v>0</v>
      </c>
      <c r="Y294" s="34"/>
      <c r="Z294" s="34"/>
      <c r="AA294" s="34"/>
      <c r="AB294" s="34"/>
      <c r="AC294" s="34"/>
      <c r="AD294" s="34"/>
      <c r="AE294" s="34"/>
      <c r="AR294" s="200" t="s">
        <v>260</v>
      </c>
      <c r="AT294" s="200" t="s">
        <v>221</v>
      </c>
      <c r="AU294" s="200" t="s">
        <v>92</v>
      </c>
      <c r="AY294" s="17" t="s">
        <v>218</v>
      </c>
      <c r="BE294" s="201">
        <f>IF(O294="základní",K294,0)</f>
        <v>0</v>
      </c>
      <c r="BF294" s="201">
        <f>IF(O294="snížená",K294,0)</f>
        <v>0</v>
      </c>
      <c r="BG294" s="201">
        <f>IF(O294="zákl. přenesená",K294,0)</f>
        <v>0</v>
      </c>
      <c r="BH294" s="201">
        <f>IF(O294="sníž. přenesená",K294,0)</f>
        <v>0</v>
      </c>
      <c r="BI294" s="201">
        <f>IF(O294="nulová",K294,0)</f>
        <v>0</v>
      </c>
      <c r="BJ294" s="17" t="s">
        <v>85</v>
      </c>
      <c r="BK294" s="201">
        <f>ROUND(P294*H294,2)</f>
        <v>0</v>
      </c>
      <c r="BL294" s="17" t="s">
        <v>260</v>
      </c>
      <c r="BM294" s="200" t="s">
        <v>399</v>
      </c>
    </row>
    <row r="295" spans="1:65" s="13" customFormat="1" ht="11.25">
      <c r="B295" s="202"/>
      <c r="C295" s="203"/>
      <c r="D295" s="204" t="s">
        <v>226</v>
      </c>
      <c r="E295" s="205" t="s">
        <v>1</v>
      </c>
      <c r="F295" s="206" t="s">
        <v>119</v>
      </c>
      <c r="G295" s="203"/>
      <c r="H295" s="207">
        <v>87.548000000000002</v>
      </c>
      <c r="I295" s="208"/>
      <c r="J295" s="208"/>
      <c r="K295" s="203"/>
      <c r="L295" s="203"/>
      <c r="M295" s="209"/>
      <c r="N295" s="210"/>
      <c r="O295" s="211"/>
      <c r="P295" s="211"/>
      <c r="Q295" s="211"/>
      <c r="R295" s="211"/>
      <c r="S295" s="211"/>
      <c r="T295" s="211"/>
      <c r="U295" s="211"/>
      <c r="V295" s="211"/>
      <c r="W295" s="211"/>
      <c r="X295" s="212"/>
      <c r="AT295" s="213" t="s">
        <v>226</v>
      </c>
      <c r="AU295" s="213" t="s">
        <v>92</v>
      </c>
      <c r="AV295" s="13" t="s">
        <v>92</v>
      </c>
      <c r="AW295" s="13" t="s">
        <v>5</v>
      </c>
      <c r="AX295" s="13" t="s">
        <v>80</v>
      </c>
      <c r="AY295" s="213" t="s">
        <v>218</v>
      </c>
    </row>
    <row r="296" spans="1:65" s="14" customFormat="1" ht="11.25">
      <c r="B296" s="214"/>
      <c r="C296" s="215"/>
      <c r="D296" s="204" t="s">
        <v>226</v>
      </c>
      <c r="E296" s="216" t="s">
        <v>1</v>
      </c>
      <c r="F296" s="217" t="s">
        <v>227</v>
      </c>
      <c r="G296" s="215"/>
      <c r="H296" s="218">
        <v>87.548000000000002</v>
      </c>
      <c r="I296" s="219"/>
      <c r="J296" s="219"/>
      <c r="K296" s="215"/>
      <c r="L296" s="215"/>
      <c r="M296" s="220"/>
      <c r="N296" s="221"/>
      <c r="O296" s="222"/>
      <c r="P296" s="222"/>
      <c r="Q296" s="222"/>
      <c r="R296" s="222"/>
      <c r="S296" s="222"/>
      <c r="T296" s="222"/>
      <c r="U296" s="222"/>
      <c r="V296" s="222"/>
      <c r="W296" s="222"/>
      <c r="X296" s="223"/>
      <c r="AT296" s="224" t="s">
        <v>226</v>
      </c>
      <c r="AU296" s="224" t="s">
        <v>92</v>
      </c>
      <c r="AV296" s="14" t="s">
        <v>224</v>
      </c>
      <c r="AW296" s="14" t="s">
        <v>5</v>
      </c>
      <c r="AX296" s="14" t="s">
        <v>85</v>
      </c>
      <c r="AY296" s="224" t="s">
        <v>218</v>
      </c>
    </row>
    <row r="297" spans="1:65" s="2" customFormat="1" ht="21.75" customHeight="1">
      <c r="A297" s="34"/>
      <c r="B297" s="35"/>
      <c r="C297" s="235" t="s">
        <v>400</v>
      </c>
      <c r="D297" s="235" t="s">
        <v>265</v>
      </c>
      <c r="E297" s="236" t="s">
        <v>401</v>
      </c>
      <c r="F297" s="237" t="s">
        <v>402</v>
      </c>
      <c r="G297" s="238" t="s">
        <v>114</v>
      </c>
      <c r="H297" s="239">
        <v>4407.8819999999996</v>
      </c>
      <c r="I297" s="240"/>
      <c r="J297" s="241"/>
      <c r="K297" s="242">
        <f>ROUND(P297*H297,2)</f>
        <v>0</v>
      </c>
      <c r="L297" s="241"/>
      <c r="M297" s="243"/>
      <c r="N297" s="244" t="s">
        <v>1</v>
      </c>
      <c r="O297" s="196" t="s">
        <v>43</v>
      </c>
      <c r="P297" s="197">
        <f>I297+J297</f>
        <v>0</v>
      </c>
      <c r="Q297" s="197">
        <f>ROUND(I297*H297,2)</f>
        <v>0</v>
      </c>
      <c r="R297" s="197">
        <f>ROUND(J297*H297,2)</f>
        <v>0</v>
      </c>
      <c r="S297" s="71"/>
      <c r="T297" s="198">
        <f>S297*H297</f>
        <v>0</v>
      </c>
      <c r="U297" s="198">
        <v>1.9E-3</v>
      </c>
      <c r="V297" s="198">
        <f>U297*H297</f>
        <v>8.3749757999999996</v>
      </c>
      <c r="W297" s="198">
        <v>0</v>
      </c>
      <c r="X297" s="199">
        <f>W297*H297</f>
        <v>0</v>
      </c>
      <c r="Y297" s="34"/>
      <c r="Z297" s="34"/>
      <c r="AA297" s="34"/>
      <c r="AB297" s="34"/>
      <c r="AC297" s="34"/>
      <c r="AD297" s="34"/>
      <c r="AE297" s="34"/>
      <c r="AR297" s="200" t="s">
        <v>269</v>
      </c>
      <c r="AT297" s="200" t="s">
        <v>265</v>
      </c>
      <c r="AU297" s="200" t="s">
        <v>92</v>
      </c>
      <c r="AY297" s="17" t="s">
        <v>218</v>
      </c>
      <c r="BE297" s="201">
        <f>IF(O297="základní",K297,0)</f>
        <v>0</v>
      </c>
      <c r="BF297" s="201">
        <f>IF(O297="snížená",K297,0)</f>
        <v>0</v>
      </c>
      <c r="BG297" s="201">
        <f>IF(O297="zákl. přenesená",K297,0)</f>
        <v>0</v>
      </c>
      <c r="BH297" s="201">
        <f>IF(O297="sníž. přenesená",K297,0)</f>
        <v>0</v>
      </c>
      <c r="BI297" s="201">
        <f>IF(O297="nulová",K297,0)</f>
        <v>0</v>
      </c>
      <c r="BJ297" s="17" t="s">
        <v>85</v>
      </c>
      <c r="BK297" s="201">
        <f>ROUND(P297*H297,2)</f>
        <v>0</v>
      </c>
      <c r="BL297" s="17" t="s">
        <v>260</v>
      </c>
      <c r="BM297" s="200" t="s">
        <v>403</v>
      </c>
    </row>
    <row r="298" spans="1:65" s="13" customFormat="1" ht="11.25">
      <c r="B298" s="202"/>
      <c r="C298" s="203"/>
      <c r="D298" s="204" t="s">
        <v>226</v>
      </c>
      <c r="E298" s="205" t="s">
        <v>1</v>
      </c>
      <c r="F298" s="206" t="s">
        <v>404</v>
      </c>
      <c r="G298" s="203"/>
      <c r="H298" s="207">
        <v>3061.1779999999999</v>
      </c>
      <c r="I298" s="208"/>
      <c r="J298" s="208"/>
      <c r="K298" s="203"/>
      <c r="L298" s="203"/>
      <c r="M298" s="209"/>
      <c r="N298" s="210"/>
      <c r="O298" s="211"/>
      <c r="P298" s="211"/>
      <c r="Q298" s="211"/>
      <c r="R298" s="211"/>
      <c r="S298" s="211"/>
      <c r="T298" s="211"/>
      <c r="U298" s="211"/>
      <c r="V298" s="211"/>
      <c r="W298" s="211"/>
      <c r="X298" s="212"/>
      <c r="AT298" s="213" t="s">
        <v>226</v>
      </c>
      <c r="AU298" s="213" t="s">
        <v>92</v>
      </c>
      <c r="AV298" s="13" t="s">
        <v>92</v>
      </c>
      <c r="AW298" s="13" t="s">
        <v>5</v>
      </c>
      <c r="AX298" s="13" t="s">
        <v>80</v>
      </c>
      <c r="AY298" s="213" t="s">
        <v>218</v>
      </c>
    </row>
    <row r="299" spans="1:65" s="13" customFormat="1" ht="11.25">
      <c r="B299" s="202"/>
      <c r="C299" s="203"/>
      <c r="D299" s="204" t="s">
        <v>226</v>
      </c>
      <c r="E299" s="205" t="s">
        <v>1</v>
      </c>
      <c r="F299" s="206" t="s">
        <v>405</v>
      </c>
      <c r="G299" s="203"/>
      <c r="H299" s="207">
        <v>426.851</v>
      </c>
      <c r="I299" s="208"/>
      <c r="J299" s="208"/>
      <c r="K299" s="203"/>
      <c r="L299" s="203"/>
      <c r="M299" s="209"/>
      <c r="N299" s="210"/>
      <c r="O299" s="211"/>
      <c r="P299" s="211"/>
      <c r="Q299" s="211"/>
      <c r="R299" s="211"/>
      <c r="S299" s="211"/>
      <c r="T299" s="211"/>
      <c r="U299" s="211"/>
      <c r="V299" s="211"/>
      <c r="W299" s="211"/>
      <c r="X299" s="212"/>
      <c r="AT299" s="213" t="s">
        <v>226</v>
      </c>
      <c r="AU299" s="213" t="s">
        <v>92</v>
      </c>
      <c r="AV299" s="13" t="s">
        <v>92</v>
      </c>
      <c r="AW299" s="13" t="s">
        <v>5</v>
      </c>
      <c r="AX299" s="13" t="s">
        <v>80</v>
      </c>
      <c r="AY299" s="213" t="s">
        <v>218</v>
      </c>
    </row>
    <row r="300" spans="1:65" s="13" customFormat="1" ht="11.25">
      <c r="B300" s="202"/>
      <c r="C300" s="203"/>
      <c r="D300" s="204" t="s">
        <v>226</v>
      </c>
      <c r="E300" s="205" t="s">
        <v>1</v>
      </c>
      <c r="F300" s="206" t="s">
        <v>406</v>
      </c>
      <c r="G300" s="203"/>
      <c r="H300" s="207">
        <v>169.285</v>
      </c>
      <c r="I300" s="208"/>
      <c r="J300" s="208"/>
      <c r="K300" s="203"/>
      <c r="L300" s="203"/>
      <c r="M300" s="209"/>
      <c r="N300" s="210"/>
      <c r="O300" s="211"/>
      <c r="P300" s="211"/>
      <c r="Q300" s="211"/>
      <c r="R300" s="211"/>
      <c r="S300" s="211"/>
      <c r="T300" s="211"/>
      <c r="U300" s="211"/>
      <c r="V300" s="211"/>
      <c r="W300" s="211"/>
      <c r="X300" s="212"/>
      <c r="AT300" s="213" t="s">
        <v>226</v>
      </c>
      <c r="AU300" s="213" t="s">
        <v>92</v>
      </c>
      <c r="AV300" s="13" t="s">
        <v>92</v>
      </c>
      <c r="AW300" s="13" t="s">
        <v>5</v>
      </c>
      <c r="AX300" s="13" t="s">
        <v>80</v>
      </c>
      <c r="AY300" s="213" t="s">
        <v>218</v>
      </c>
    </row>
    <row r="301" spans="1:65" s="13" customFormat="1" ht="11.25">
      <c r="B301" s="202"/>
      <c r="C301" s="203"/>
      <c r="D301" s="204" t="s">
        <v>226</v>
      </c>
      <c r="E301" s="205" t="s">
        <v>1</v>
      </c>
      <c r="F301" s="206" t="s">
        <v>407</v>
      </c>
      <c r="G301" s="203"/>
      <c r="H301" s="207">
        <v>177.33699999999999</v>
      </c>
      <c r="I301" s="208"/>
      <c r="J301" s="208"/>
      <c r="K301" s="203"/>
      <c r="L301" s="203"/>
      <c r="M301" s="209"/>
      <c r="N301" s="210"/>
      <c r="O301" s="211"/>
      <c r="P301" s="211"/>
      <c r="Q301" s="211"/>
      <c r="R301" s="211"/>
      <c r="S301" s="211"/>
      <c r="T301" s="211"/>
      <c r="U301" s="211"/>
      <c r="V301" s="211"/>
      <c r="W301" s="211"/>
      <c r="X301" s="212"/>
      <c r="AT301" s="213" t="s">
        <v>226</v>
      </c>
      <c r="AU301" s="213" t="s">
        <v>92</v>
      </c>
      <c r="AV301" s="13" t="s">
        <v>92</v>
      </c>
      <c r="AW301" s="13" t="s">
        <v>5</v>
      </c>
      <c r="AX301" s="13" t="s">
        <v>80</v>
      </c>
      <c r="AY301" s="213" t="s">
        <v>218</v>
      </c>
    </row>
    <row r="302" spans="1:65" s="13" customFormat="1" ht="11.25">
      <c r="B302" s="202"/>
      <c r="C302" s="203"/>
      <c r="D302" s="204" t="s">
        <v>226</v>
      </c>
      <c r="E302" s="205" t="s">
        <v>1</v>
      </c>
      <c r="F302" s="206" t="s">
        <v>408</v>
      </c>
      <c r="G302" s="203"/>
      <c r="H302" s="207">
        <v>573.23099999999999</v>
      </c>
      <c r="I302" s="208"/>
      <c r="J302" s="208"/>
      <c r="K302" s="203"/>
      <c r="L302" s="203"/>
      <c r="M302" s="209"/>
      <c r="N302" s="210"/>
      <c r="O302" s="211"/>
      <c r="P302" s="211"/>
      <c r="Q302" s="211"/>
      <c r="R302" s="211"/>
      <c r="S302" s="211"/>
      <c r="T302" s="211"/>
      <c r="U302" s="211"/>
      <c r="V302" s="211"/>
      <c r="W302" s="211"/>
      <c r="X302" s="212"/>
      <c r="AT302" s="213" t="s">
        <v>226</v>
      </c>
      <c r="AU302" s="213" t="s">
        <v>92</v>
      </c>
      <c r="AV302" s="13" t="s">
        <v>92</v>
      </c>
      <c r="AW302" s="13" t="s">
        <v>5</v>
      </c>
      <c r="AX302" s="13" t="s">
        <v>80</v>
      </c>
      <c r="AY302" s="213" t="s">
        <v>218</v>
      </c>
    </row>
    <row r="303" spans="1:65" s="14" customFormat="1" ht="11.25">
      <c r="B303" s="214"/>
      <c r="C303" s="215"/>
      <c r="D303" s="204" t="s">
        <v>226</v>
      </c>
      <c r="E303" s="216" t="s">
        <v>1</v>
      </c>
      <c r="F303" s="217" t="s">
        <v>227</v>
      </c>
      <c r="G303" s="215"/>
      <c r="H303" s="218">
        <v>4407.8819999999996</v>
      </c>
      <c r="I303" s="219"/>
      <c r="J303" s="219"/>
      <c r="K303" s="215"/>
      <c r="L303" s="215"/>
      <c r="M303" s="220"/>
      <c r="N303" s="221"/>
      <c r="O303" s="222"/>
      <c r="P303" s="222"/>
      <c r="Q303" s="222"/>
      <c r="R303" s="222"/>
      <c r="S303" s="222"/>
      <c r="T303" s="222"/>
      <c r="U303" s="222"/>
      <c r="V303" s="222"/>
      <c r="W303" s="222"/>
      <c r="X303" s="223"/>
      <c r="AT303" s="224" t="s">
        <v>226</v>
      </c>
      <c r="AU303" s="224" t="s">
        <v>92</v>
      </c>
      <c r="AV303" s="14" t="s">
        <v>224</v>
      </c>
      <c r="AW303" s="14" t="s">
        <v>5</v>
      </c>
      <c r="AX303" s="14" t="s">
        <v>85</v>
      </c>
      <c r="AY303" s="224" t="s">
        <v>218</v>
      </c>
    </row>
    <row r="304" spans="1:65" s="2" customFormat="1" ht="21.75" customHeight="1">
      <c r="A304" s="34"/>
      <c r="B304" s="35"/>
      <c r="C304" s="187" t="s">
        <v>409</v>
      </c>
      <c r="D304" s="187" t="s">
        <v>221</v>
      </c>
      <c r="E304" s="188" t="s">
        <v>410</v>
      </c>
      <c r="F304" s="189" t="s">
        <v>411</v>
      </c>
      <c r="G304" s="190" t="s">
        <v>114</v>
      </c>
      <c r="H304" s="191">
        <v>3963.95</v>
      </c>
      <c r="I304" s="192"/>
      <c r="J304" s="192"/>
      <c r="K304" s="193">
        <f>ROUND(P304*H304,2)</f>
        <v>0</v>
      </c>
      <c r="L304" s="194"/>
      <c r="M304" s="39"/>
      <c r="N304" s="195" t="s">
        <v>1</v>
      </c>
      <c r="O304" s="196" t="s">
        <v>43</v>
      </c>
      <c r="P304" s="197">
        <f>I304+J304</f>
        <v>0</v>
      </c>
      <c r="Q304" s="197">
        <f>ROUND(I304*H304,2)</f>
        <v>0</v>
      </c>
      <c r="R304" s="197">
        <f>ROUND(J304*H304,2)</f>
        <v>0</v>
      </c>
      <c r="S304" s="71"/>
      <c r="T304" s="198">
        <f>S304*H304</f>
        <v>0</v>
      </c>
      <c r="U304" s="198">
        <v>0</v>
      </c>
      <c r="V304" s="198">
        <f>U304*H304</f>
        <v>0</v>
      </c>
      <c r="W304" s="198">
        <v>0</v>
      </c>
      <c r="X304" s="199">
        <f>W304*H304</f>
        <v>0</v>
      </c>
      <c r="Y304" s="34"/>
      <c r="Z304" s="34"/>
      <c r="AA304" s="34"/>
      <c r="AB304" s="34"/>
      <c r="AC304" s="34"/>
      <c r="AD304" s="34"/>
      <c r="AE304" s="34"/>
      <c r="AR304" s="200" t="s">
        <v>260</v>
      </c>
      <c r="AT304" s="200" t="s">
        <v>221</v>
      </c>
      <c r="AU304" s="200" t="s">
        <v>92</v>
      </c>
      <c r="AY304" s="17" t="s">
        <v>218</v>
      </c>
      <c r="BE304" s="201">
        <f>IF(O304="základní",K304,0)</f>
        <v>0</v>
      </c>
      <c r="BF304" s="201">
        <f>IF(O304="snížená",K304,0)</f>
        <v>0</v>
      </c>
      <c r="BG304" s="201">
        <f>IF(O304="zákl. přenesená",K304,0)</f>
        <v>0</v>
      </c>
      <c r="BH304" s="201">
        <f>IF(O304="sníž. přenesená",K304,0)</f>
        <v>0</v>
      </c>
      <c r="BI304" s="201">
        <f>IF(O304="nulová",K304,0)</f>
        <v>0</v>
      </c>
      <c r="BJ304" s="17" t="s">
        <v>85</v>
      </c>
      <c r="BK304" s="201">
        <f>ROUND(P304*H304,2)</f>
        <v>0</v>
      </c>
      <c r="BL304" s="17" t="s">
        <v>260</v>
      </c>
      <c r="BM304" s="200" t="s">
        <v>412</v>
      </c>
    </row>
    <row r="305" spans="1:65" s="13" customFormat="1" ht="11.25">
      <c r="B305" s="202"/>
      <c r="C305" s="203"/>
      <c r="D305" s="204" t="s">
        <v>226</v>
      </c>
      <c r="E305" s="205" t="s">
        <v>1</v>
      </c>
      <c r="F305" s="206" t="s">
        <v>149</v>
      </c>
      <c r="G305" s="203"/>
      <c r="H305" s="207">
        <v>2661.8939999999998</v>
      </c>
      <c r="I305" s="208"/>
      <c r="J305" s="208"/>
      <c r="K305" s="203"/>
      <c r="L305" s="203"/>
      <c r="M305" s="209"/>
      <c r="N305" s="210"/>
      <c r="O305" s="211"/>
      <c r="P305" s="211"/>
      <c r="Q305" s="211"/>
      <c r="R305" s="211"/>
      <c r="S305" s="211"/>
      <c r="T305" s="211"/>
      <c r="U305" s="211"/>
      <c r="V305" s="211"/>
      <c r="W305" s="211"/>
      <c r="X305" s="212"/>
      <c r="AT305" s="213" t="s">
        <v>226</v>
      </c>
      <c r="AU305" s="213" t="s">
        <v>92</v>
      </c>
      <c r="AV305" s="13" t="s">
        <v>92</v>
      </c>
      <c r="AW305" s="13" t="s">
        <v>5</v>
      </c>
      <c r="AX305" s="13" t="s">
        <v>80</v>
      </c>
      <c r="AY305" s="213" t="s">
        <v>218</v>
      </c>
    </row>
    <row r="306" spans="1:65" s="13" customFormat="1" ht="11.25">
      <c r="B306" s="202"/>
      <c r="C306" s="203"/>
      <c r="D306" s="204" t="s">
        <v>226</v>
      </c>
      <c r="E306" s="205" t="s">
        <v>1</v>
      </c>
      <c r="F306" s="206" t="s">
        <v>152</v>
      </c>
      <c r="G306" s="203"/>
      <c r="H306" s="207">
        <v>371.17500000000001</v>
      </c>
      <c r="I306" s="208"/>
      <c r="J306" s="208"/>
      <c r="K306" s="203"/>
      <c r="L306" s="203"/>
      <c r="M306" s="209"/>
      <c r="N306" s="210"/>
      <c r="O306" s="211"/>
      <c r="P306" s="211"/>
      <c r="Q306" s="211"/>
      <c r="R306" s="211"/>
      <c r="S306" s="211"/>
      <c r="T306" s="211"/>
      <c r="U306" s="211"/>
      <c r="V306" s="211"/>
      <c r="W306" s="211"/>
      <c r="X306" s="212"/>
      <c r="AT306" s="213" t="s">
        <v>226</v>
      </c>
      <c r="AU306" s="213" t="s">
        <v>92</v>
      </c>
      <c r="AV306" s="13" t="s">
        <v>92</v>
      </c>
      <c r="AW306" s="13" t="s">
        <v>5</v>
      </c>
      <c r="AX306" s="13" t="s">
        <v>80</v>
      </c>
      <c r="AY306" s="213" t="s">
        <v>218</v>
      </c>
    </row>
    <row r="307" spans="1:65" s="13" customFormat="1" ht="11.25">
      <c r="B307" s="202"/>
      <c r="C307" s="203"/>
      <c r="D307" s="204" t="s">
        <v>226</v>
      </c>
      <c r="E307" s="205" t="s">
        <v>1</v>
      </c>
      <c r="F307" s="206" t="s">
        <v>155</v>
      </c>
      <c r="G307" s="203"/>
      <c r="H307" s="207">
        <v>147.20400000000001</v>
      </c>
      <c r="I307" s="208"/>
      <c r="J307" s="208"/>
      <c r="K307" s="203"/>
      <c r="L307" s="203"/>
      <c r="M307" s="209"/>
      <c r="N307" s="210"/>
      <c r="O307" s="211"/>
      <c r="P307" s="211"/>
      <c r="Q307" s="211"/>
      <c r="R307" s="211"/>
      <c r="S307" s="211"/>
      <c r="T307" s="211"/>
      <c r="U307" s="211"/>
      <c r="V307" s="211"/>
      <c r="W307" s="211"/>
      <c r="X307" s="212"/>
      <c r="AT307" s="213" t="s">
        <v>226</v>
      </c>
      <c r="AU307" s="213" t="s">
        <v>92</v>
      </c>
      <c r="AV307" s="13" t="s">
        <v>92</v>
      </c>
      <c r="AW307" s="13" t="s">
        <v>5</v>
      </c>
      <c r="AX307" s="13" t="s">
        <v>80</v>
      </c>
      <c r="AY307" s="213" t="s">
        <v>218</v>
      </c>
    </row>
    <row r="308" spans="1:65" s="13" customFormat="1" ht="11.25">
      <c r="B308" s="202"/>
      <c r="C308" s="203"/>
      <c r="D308" s="204" t="s">
        <v>226</v>
      </c>
      <c r="E308" s="205" t="s">
        <v>1</v>
      </c>
      <c r="F308" s="206" t="s">
        <v>158</v>
      </c>
      <c r="G308" s="203"/>
      <c r="H308" s="207">
        <v>154.20599999999999</v>
      </c>
      <c r="I308" s="208"/>
      <c r="J308" s="208"/>
      <c r="K308" s="203"/>
      <c r="L308" s="203"/>
      <c r="M308" s="209"/>
      <c r="N308" s="210"/>
      <c r="O308" s="211"/>
      <c r="P308" s="211"/>
      <c r="Q308" s="211"/>
      <c r="R308" s="211"/>
      <c r="S308" s="211"/>
      <c r="T308" s="211"/>
      <c r="U308" s="211"/>
      <c r="V308" s="211"/>
      <c r="W308" s="211"/>
      <c r="X308" s="212"/>
      <c r="AT308" s="213" t="s">
        <v>226</v>
      </c>
      <c r="AU308" s="213" t="s">
        <v>92</v>
      </c>
      <c r="AV308" s="13" t="s">
        <v>92</v>
      </c>
      <c r="AW308" s="13" t="s">
        <v>5</v>
      </c>
      <c r="AX308" s="13" t="s">
        <v>80</v>
      </c>
      <c r="AY308" s="213" t="s">
        <v>218</v>
      </c>
    </row>
    <row r="309" spans="1:65" s="13" customFormat="1" ht="11.25">
      <c r="B309" s="202"/>
      <c r="C309" s="203"/>
      <c r="D309" s="204" t="s">
        <v>226</v>
      </c>
      <c r="E309" s="205" t="s">
        <v>1</v>
      </c>
      <c r="F309" s="206" t="s">
        <v>161</v>
      </c>
      <c r="G309" s="203"/>
      <c r="H309" s="207">
        <v>498.46199999999999</v>
      </c>
      <c r="I309" s="208"/>
      <c r="J309" s="208"/>
      <c r="K309" s="203"/>
      <c r="L309" s="203"/>
      <c r="M309" s="209"/>
      <c r="N309" s="210"/>
      <c r="O309" s="211"/>
      <c r="P309" s="211"/>
      <c r="Q309" s="211"/>
      <c r="R309" s="211"/>
      <c r="S309" s="211"/>
      <c r="T309" s="211"/>
      <c r="U309" s="211"/>
      <c r="V309" s="211"/>
      <c r="W309" s="211"/>
      <c r="X309" s="212"/>
      <c r="AT309" s="213" t="s">
        <v>226</v>
      </c>
      <c r="AU309" s="213" t="s">
        <v>92</v>
      </c>
      <c r="AV309" s="13" t="s">
        <v>92</v>
      </c>
      <c r="AW309" s="13" t="s">
        <v>5</v>
      </c>
      <c r="AX309" s="13" t="s">
        <v>80</v>
      </c>
      <c r="AY309" s="213" t="s">
        <v>218</v>
      </c>
    </row>
    <row r="310" spans="1:65" s="13" customFormat="1" ht="11.25">
      <c r="B310" s="202"/>
      <c r="C310" s="203"/>
      <c r="D310" s="204" t="s">
        <v>226</v>
      </c>
      <c r="E310" s="205" t="s">
        <v>1</v>
      </c>
      <c r="F310" s="206" t="s">
        <v>413</v>
      </c>
      <c r="G310" s="203"/>
      <c r="H310" s="207">
        <v>85.641999999999996</v>
      </c>
      <c r="I310" s="208"/>
      <c r="J310" s="208"/>
      <c r="K310" s="203"/>
      <c r="L310" s="203"/>
      <c r="M310" s="209"/>
      <c r="N310" s="210"/>
      <c r="O310" s="211"/>
      <c r="P310" s="211"/>
      <c r="Q310" s="211"/>
      <c r="R310" s="211"/>
      <c r="S310" s="211"/>
      <c r="T310" s="211"/>
      <c r="U310" s="211"/>
      <c r="V310" s="211"/>
      <c r="W310" s="211"/>
      <c r="X310" s="212"/>
      <c r="AT310" s="213" t="s">
        <v>226</v>
      </c>
      <c r="AU310" s="213" t="s">
        <v>92</v>
      </c>
      <c r="AV310" s="13" t="s">
        <v>92</v>
      </c>
      <c r="AW310" s="13" t="s">
        <v>5</v>
      </c>
      <c r="AX310" s="13" t="s">
        <v>80</v>
      </c>
      <c r="AY310" s="213" t="s">
        <v>218</v>
      </c>
    </row>
    <row r="311" spans="1:65" s="13" customFormat="1" ht="11.25">
      <c r="B311" s="202"/>
      <c r="C311" s="203"/>
      <c r="D311" s="204" t="s">
        <v>226</v>
      </c>
      <c r="E311" s="205" t="s">
        <v>1</v>
      </c>
      <c r="F311" s="206" t="s">
        <v>262</v>
      </c>
      <c r="G311" s="203"/>
      <c r="H311" s="207">
        <v>36.247</v>
      </c>
      <c r="I311" s="208"/>
      <c r="J311" s="208"/>
      <c r="K311" s="203"/>
      <c r="L311" s="203"/>
      <c r="M311" s="209"/>
      <c r="N311" s="210"/>
      <c r="O311" s="211"/>
      <c r="P311" s="211"/>
      <c r="Q311" s="211"/>
      <c r="R311" s="211"/>
      <c r="S311" s="211"/>
      <c r="T311" s="211"/>
      <c r="U311" s="211"/>
      <c r="V311" s="211"/>
      <c r="W311" s="211"/>
      <c r="X311" s="212"/>
      <c r="AT311" s="213" t="s">
        <v>226</v>
      </c>
      <c r="AU311" s="213" t="s">
        <v>92</v>
      </c>
      <c r="AV311" s="13" t="s">
        <v>92</v>
      </c>
      <c r="AW311" s="13" t="s">
        <v>5</v>
      </c>
      <c r="AX311" s="13" t="s">
        <v>80</v>
      </c>
      <c r="AY311" s="213" t="s">
        <v>218</v>
      </c>
    </row>
    <row r="312" spans="1:65" s="13" customFormat="1" ht="11.25">
      <c r="B312" s="202"/>
      <c r="C312" s="203"/>
      <c r="D312" s="204" t="s">
        <v>226</v>
      </c>
      <c r="E312" s="205" t="s">
        <v>1</v>
      </c>
      <c r="F312" s="206" t="s">
        <v>414</v>
      </c>
      <c r="G312" s="203"/>
      <c r="H312" s="207">
        <v>9.1199999999999992</v>
      </c>
      <c r="I312" s="208"/>
      <c r="J312" s="208"/>
      <c r="K312" s="203"/>
      <c r="L312" s="203"/>
      <c r="M312" s="209"/>
      <c r="N312" s="210"/>
      <c r="O312" s="211"/>
      <c r="P312" s="211"/>
      <c r="Q312" s="211"/>
      <c r="R312" s="211"/>
      <c r="S312" s="211"/>
      <c r="T312" s="211"/>
      <c r="U312" s="211"/>
      <c r="V312" s="211"/>
      <c r="W312" s="211"/>
      <c r="X312" s="212"/>
      <c r="AT312" s="213" t="s">
        <v>226</v>
      </c>
      <c r="AU312" s="213" t="s">
        <v>92</v>
      </c>
      <c r="AV312" s="13" t="s">
        <v>92</v>
      </c>
      <c r="AW312" s="13" t="s">
        <v>5</v>
      </c>
      <c r="AX312" s="13" t="s">
        <v>80</v>
      </c>
      <c r="AY312" s="213" t="s">
        <v>218</v>
      </c>
    </row>
    <row r="313" spans="1:65" s="14" customFormat="1" ht="11.25">
      <c r="B313" s="214"/>
      <c r="C313" s="215"/>
      <c r="D313" s="204" t="s">
        <v>226</v>
      </c>
      <c r="E313" s="216" t="s">
        <v>1</v>
      </c>
      <c r="F313" s="217" t="s">
        <v>227</v>
      </c>
      <c r="G313" s="215"/>
      <c r="H313" s="218">
        <v>3963.95</v>
      </c>
      <c r="I313" s="219"/>
      <c r="J313" s="219"/>
      <c r="K313" s="215"/>
      <c r="L313" s="215"/>
      <c r="M313" s="220"/>
      <c r="N313" s="221"/>
      <c r="O313" s="222"/>
      <c r="P313" s="222"/>
      <c r="Q313" s="222"/>
      <c r="R313" s="222"/>
      <c r="S313" s="222"/>
      <c r="T313" s="222"/>
      <c r="U313" s="222"/>
      <c r="V313" s="222"/>
      <c r="W313" s="222"/>
      <c r="X313" s="223"/>
      <c r="AT313" s="224" t="s">
        <v>226</v>
      </c>
      <c r="AU313" s="224" t="s">
        <v>92</v>
      </c>
      <c r="AV313" s="14" t="s">
        <v>224</v>
      </c>
      <c r="AW313" s="14" t="s">
        <v>5</v>
      </c>
      <c r="AX313" s="14" t="s">
        <v>85</v>
      </c>
      <c r="AY313" s="224" t="s">
        <v>218</v>
      </c>
    </row>
    <row r="314" spans="1:65" s="2" customFormat="1" ht="21.75" customHeight="1">
      <c r="A314" s="34"/>
      <c r="B314" s="35"/>
      <c r="C314" s="235" t="s">
        <v>415</v>
      </c>
      <c r="D314" s="235" t="s">
        <v>265</v>
      </c>
      <c r="E314" s="236" t="s">
        <v>416</v>
      </c>
      <c r="F314" s="237" t="s">
        <v>417</v>
      </c>
      <c r="G314" s="238" t="s">
        <v>114</v>
      </c>
      <c r="H314" s="239">
        <v>4558.5429999999997</v>
      </c>
      <c r="I314" s="240"/>
      <c r="J314" s="241"/>
      <c r="K314" s="242">
        <f>ROUND(P314*H314,2)</f>
        <v>0</v>
      </c>
      <c r="L314" s="241"/>
      <c r="M314" s="243"/>
      <c r="N314" s="244" t="s">
        <v>1</v>
      </c>
      <c r="O314" s="196" t="s">
        <v>43</v>
      </c>
      <c r="P314" s="197">
        <f>I314+J314</f>
        <v>0</v>
      </c>
      <c r="Q314" s="197">
        <f>ROUND(I314*H314,2)</f>
        <v>0</v>
      </c>
      <c r="R314" s="197">
        <f>ROUND(J314*H314,2)</f>
        <v>0</v>
      </c>
      <c r="S314" s="71"/>
      <c r="T314" s="198">
        <f>S314*H314</f>
        <v>0</v>
      </c>
      <c r="U314" s="198">
        <v>0</v>
      </c>
      <c r="V314" s="198">
        <f>U314*H314</f>
        <v>0</v>
      </c>
      <c r="W314" s="198">
        <v>0</v>
      </c>
      <c r="X314" s="199">
        <f>W314*H314</f>
        <v>0</v>
      </c>
      <c r="Y314" s="34"/>
      <c r="Z314" s="34"/>
      <c r="AA314" s="34"/>
      <c r="AB314" s="34"/>
      <c r="AC314" s="34"/>
      <c r="AD314" s="34"/>
      <c r="AE314" s="34"/>
      <c r="AR314" s="200" t="s">
        <v>269</v>
      </c>
      <c r="AT314" s="200" t="s">
        <v>265</v>
      </c>
      <c r="AU314" s="200" t="s">
        <v>92</v>
      </c>
      <c r="AY314" s="17" t="s">
        <v>218</v>
      </c>
      <c r="BE314" s="201">
        <f>IF(O314="základní",K314,0)</f>
        <v>0</v>
      </c>
      <c r="BF314" s="201">
        <f>IF(O314="snížená",K314,0)</f>
        <v>0</v>
      </c>
      <c r="BG314" s="201">
        <f>IF(O314="zákl. přenesená",K314,0)</f>
        <v>0</v>
      </c>
      <c r="BH314" s="201">
        <f>IF(O314="sníž. přenesená",K314,0)</f>
        <v>0</v>
      </c>
      <c r="BI314" s="201">
        <f>IF(O314="nulová",K314,0)</f>
        <v>0</v>
      </c>
      <c r="BJ314" s="17" t="s">
        <v>85</v>
      </c>
      <c r="BK314" s="201">
        <f>ROUND(P314*H314,2)</f>
        <v>0</v>
      </c>
      <c r="BL314" s="17" t="s">
        <v>260</v>
      </c>
      <c r="BM314" s="200" t="s">
        <v>418</v>
      </c>
    </row>
    <row r="315" spans="1:65" s="13" customFormat="1" ht="11.25">
      <c r="B315" s="202"/>
      <c r="C315" s="203"/>
      <c r="D315" s="204" t="s">
        <v>226</v>
      </c>
      <c r="E315" s="205" t="s">
        <v>1</v>
      </c>
      <c r="F315" s="206" t="s">
        <v>404</v>
      </c>
      <c r="G315" s="203"/>
      <c r="H315" s="207">
        <v>3061.1779999999999</v>
      </c>
      <c r="I315" s="208"/>
      <c r="J315" s="208"/>
      <c r="K315" s="203"/>
      <c r="L315" s="203"/>
      <c r="M315" s="209"/>
      <c r="N315" s="210"/>
      <c r="O315" s="211"/>
      <c r="P315" s="211"/>
      <c r="Q315" s="211"/>
      <c r="R315" s="211"/>
      <c r="S315" s="211"/>
      <c r="T315" s="211"/>
      <c r="U315" s="211"/>
      <c r="V315" s="211"/>
      <c r="W315" s="211"/>
      <c r="X315" s="212"/>
      <c r="AT315" s="213" t="s">
        <v>226</v>
      </c>
      <c r="AU315" s="213" t="s">
        <v>92</v>
      </c>
      <c r="AV315" s="13" t="s">
        <v>92</v>
      </c>
      <c r="AW315" s="13" t="s">
        <v>5</v>
      </c>
      <c r="AX315" s="13" t="s">
        <v>80</v>
      </c>
      <c r="AY315" s="213" t="s">
        <v>218</v>
      </c>
    </row>
    <row r="316" spans="1:65" s="13" customFormat="1" ht="11.25">
      <c r="B316" s="202"/>
      <c r="C316" s="203"/>
      <c r="D316" s="204" t="s">
        <v>226</v>
      </c>
      <c r="E316" s="205" t="s">
        <v>1</v>
      </c>
      <c r="F316" s="206" t="s">
        <v>405</v>
      </c>
      <c r="G316" s="203"/>
      <c r="H316" s="207">
        <v>426.851</v>
      </c>
      <c r="I316" s="208"/>
      <c r="J316" s="208"/>
      <c r="K316" s="203"/>
      <c r="L316" s="203"/>
      <c r="M316" s="209"/>
      <c r="N316" s="210"/>
      <c r="O316" s="211"/>
      <c r="P316" s="211"/>
      <c r="Q316" s="211"/>
      <c r="R316" s="211"/>
      <c r="S316" s="211"/>
      <c r="T316" s="211"/>
      <c r="U316" s="211"/>
      <c r="V316" s="211"/>
      <c r="W316" s="211"/>
      <c r="X316" s="212"/>
      <c r="AT316" s="213" t="s">
        <v>226</v>
      </c>
      <c r="AU316" s="213" t="s">
        <v>92</v>
      </c>
      <c r="AV316" s="13" t="s">
        <v>92</v>
      </c>
      <c r="AW316" s="13" t="s">
        <v>5</v>
      </c>
      <c r="AX316" s="13" t="s">
        <v>80</v>
      </c>
      <c r="AY316" s="213" t="s">
        <v>218</v>
      </c>
    </row>
    <row r="317" spans="1:65" s="13" customFormat="1" ht="11.25">
      <c r="B317" s="202"/>
      <c r="C317" s="203"/>
      <c r="D317" s="204" t="s">
        <v>226</v>
      </c>
      <c r="E317" s="205" t="s">
        <v>1</v>
      </c>
      <c r="F317" s="206" t="s">
        <v>406</v>
      </c>
      <c r="G317" s="203"/>
      <c r="H317" s="207">
        <v>169.285</v>
      </c>
      <c r="I317" s="208"/>
      <c r="J317" s="208"/>
      <c r="K317" s="203"/>
      <c r="L317" s="203"/>
      <c r="M317" s="209"/>
      <c r="N317" s="210"/>
      <c r="O317" s="211"/>
      <c r="P317" s="211"/>
      <c r="Q317" s="211"/>
      <c r="R317" s="211"/>
      <c r="S317" s="211"/>
      <c r="T317" s="211"/>
      <c r="U317" s="211"/>
      <c r="V317" s="211"/>
      <c r="W317" s="211"/>
      <c r="X317" s="212"/>
      <c r="AT317" s="213" t="s">
        <v>226</v>
      </c>
      <c r="AU317" s="213" t="s">
        <v>92</v>
      </c>
      <c r="AV317" s="13" t="s">
        <v>92</v>
      </c>
      <c r="AW317" s="13" t="s">
        <v>5</v>
      </c>
      <c r="AX317" s="13" t="s">
        <v>80</v>
      </c>
      <c r="AY317" s="213" t="s">
        <v>218</v>
      </c>
    </row>
    <row r="318" spans="1:65" s="13" customFormat="1" ht="11.25">
      <c r="B318" s="202"/>
      <c r="C318" s="203"/>
      <c r="D318" s="204" t="s">
        <v>226</v>
      </c>
      <c r="E318" s="205" t="s">
        <v>1</v>
      </c>
      <c r="F318" s="206" t="s">
        <v>407</v>
      </c>
      <c r="G318" s="203"/>
      <c r="H318" s="207">
        <v>177.33699999999999</v>
      </c>
      <c r="I318" s="208"/>
      <c r="J318" s="208"/>
      <c r="K318" s="203"/>
      <c r="L318" s="203"/>
      <c r="M318" s="209"/>
      <c r="N318" s="210"/>
      <c r="O318" s="211"/>
      <c r="P318" s="211"/>
      <c r="Q318" s="211"/>
      <c r="R318" s="211"/>
      <c r="S318" s="211"/>
      <c r="T318" s="211"/>
      <c r="U318" s="211"/>
      <c r="V318" s="211"/>
      <c r="W318" s="211"/>
      <c r="X318" s="212"/>
      <c r="AT318" s="213" t="s">
        <v>226</v>
      </c>
      <c r="AU318" s="213" t="s">
        <v>92</v>
      </c>
      <c r="AV318" s="13" t="s">
        <v>92</v>
      </c>
      <c r="AW318" s="13" t="s">
        <v>5</v>
      </c>
      <c r="AX318" s="13" t="s">
        <v>80</v>
      </c>
      <c r="AY318" s="213" t="s">
        <v>218</v>
      </c>
    </row>
    <row r="319" spans="1:65" s="13" customFormat="1" ht="11.25">
      <c r="B319" s="202"/>
      <c r="C319" s="203"/>
      <c r="D319" s="204" t="s">
        <v>226</v>
      </c>
      <c r="E319" s="205" t="s">
        <v>1</v>
      </c>
      <c r="F319" s="206" t="s">
        <v>408</v>
      </c>
      <c r="G319" s="203"/>
      <c r="H319" s="207">
        <v>573.23099999999999</v>
      </c>
      <c r="I319" s="208"/>
      <c r="J319" s="208"/>
      <c r="K319" s="203"/>
      <c r="L319" s="203"/>
      <c r="M319" s="209"/>
      <c r="N319" s="210"/>
      <c r="O319" s="211"/>
      <c r="P319" s="211"/>
      <c r="Q319" s="211"/>
      <c r="R319" s="211"/>
      <c r="S319" s="211"/>
      <c r="T319" s="211"/>
      <c r="U319" s="211"/>
      <c r="V319" s="211"/>
      <c r="W319" s="211"/>
      <c r="X319" s="212"/>
      <c r="AT319" s="213" t="s">
        <v>226</v>
      </c>
      <c r="AU319" s="213" t="s">
        <v>92</v>
      </c>
      <c r="AV319" s="13" t="s">
        <v>92</v>
      </c>
      <c r="AW319" s="13" t="s">
        <v>5</v>
      </c>
      <c r="AX319" s="13" t="s">
        <v>80</v>
      </c>
      <c r="AY319" s="213" t="s">
        <v>218</v>
      </c>
    </row>
    <row r="320" spans="1:65" s="13" customFormat="1" ht="11.25">
      <c r="B320" s="202"/>
      <c r="C320" s="203"/>
      <c r="D320" s="204" t="s">
        <v>226</v>
      </c>
      <c r="E320" s="205" t="s">
        <v>1</v>
      </c>
      <c r="F320" s="206" t="s">
        <v>419</v>
      </c>
      <c r="G320" s="203"/>
      <c r="H320" s="207">
        <v>98.488</v>
      </c>
      <c r="I320" s="208"/>
      <c r="J320" s="208"/>
      <c r="K320" s="203"/>
      <c r="L320" s="203"/>
      <c r="M320" s="209"/>
      <c r="N320" s="210"/>
      <c r="O320" s="211"/>
      <c r="P320" s="211"/>
      <c r="Q320" s="211"/>
      <c r="R320" s="211"/>
      <c r="S320" s="211"/>
      <c r="T320" s="211"/>
      <c r="U320" s="211"/>
      <c r="V320" s="211"/>
      <c r="W320" s="211"/>
      <c r="X320" s="212"/>
      <c r="AT320" s="213" t="s">
        <v>226</v>
      </c>
      <c r="AU320" s="213" t="s">
        <v>92</v>
      </c>
      <c r="AV320" s="13" t="s">
        <v>92</v>
      </c>
      <c r="AW320" s="13" t="s">
        <v>5</v>
      </c>
      <c r="AX320" s="13" t="s">
        <v>80</v>
      </c>
      <c r="AY320" s="213" t="s">
        <v>218</v>
      </c>
    </row>
    <row r="321" spans="1:65" s="13" customFormat="1" ht="11.25">
      <c r="B321" s="202"/>
      <c r="C321" s="203"/>
      <c r="D321" s="204" t="s">
        <v>226</v>
      </c>
      <c r="E321" s="205" t="s">
        <v>1</v>
      </c>
      <c r="F321" s="206" t="s">
        <v>420</v>
      </c>
      <c r="G321" s="203"/>
      <c r="H321" s="207">
        <v>41.685000000000002</v>
      </c>
      <c r="I321" s="208"/>
      <c r="J321" s="208"/>
      <c r="K321" s="203"/>
      <c r="L321" s="203"/>
      <c r="M321" s="209"/>
      <c r="N321" s="210"/>
      <c r="O321" s="211"/>
      <c r="P321" s="211"/>
      <c r="Q321" s="211"/>
      <c r="R321" s="211"/>
      <c r="S321" s="211"/>
      <c r="T321" s="211"/>
      <c r="U321" s="211"/>
      <c r="V321" s="211"/>
      <c r="W321" s="211"/>
      <c r="X321" s="212"/>
      <c r="AT321" s="213" t="s">
        <v>226</v>
      </c>
      <c r="AU321" s="213" t="s">
        <v>92</v>
      </c>
      <c r="AV321" s="13" t="s">
        <v>92</v>
      </c>
      <c r="AW321" s="13" t="s">
        <v>5</v>
      </c>
      <c r="AX321" s="13" t="s">
        <v>80</v>
      </c>
      <c r="AY321" s="213" t="s">
        <v>218</v>
      </c>
    </row>
    <row r="322" spans="1:65" s="13" customFormat="1" ht="11.25">
      <c r="B322" s="202"/>
      <c r="C322" s="203"/>
      <c r="D322" s="204" t="s">
        <v>226</v>
      </c>
      <c r="E322" s="205" t="s">
        <v>1</v>
      </c>
      <c r="F322" s="206" t="s">
        <v>421</v>
      </c>
      <c r="G322" s="203"/>
      <c r="H322" s="207">
        <v>10.488</v>
      </c>
      <c r="I322" s="208"/>
      <c r="J322" s="208"/>
      <c r="K322" s="203"/>
      <c r="L322" s="203"/>
      <c r="M322" s="209"/>
      <c r="N322" s="210"/>
      <c r="O322" s="211"/>
      <c r="P322" s="211"/>
      <c r="Q322" s="211"/>
      <c r="R322" s="211"/>
      <c r="S322" s="211"/>
      <c r="T322" s="211"/>
      <c r="U322" s="211"/>
      <c r="V322" s="211"/>
      <c r="W322" s="211"/>
      <c r="X322" s="212"/>
      <c r="AT322" s="213" t="s">
        <v>226</v>
      </c>
      <c r="AU322" s="213" t="s">
        <v>92</v>
      </c>
      <c r="AV322" s="13" t="s">
        <v>92</v>
      </c>
      <c r="AW322" s="13" t="s">
        <v>5</v>
      </c>
      <c r="AX322" s="13" t="s">
        <v>80</v>
      </c>
      <c r="AY322" s="213" t="s">
        <v>218</v>
      </c>
    </row>
    <row r="323" spans="1:65" s="14" customFormat="1" ht="11.25">
      <c r="B323" s="214"/>
      <c r="C323" s="215"/>
      <c r="D323" s="204" t="s">
        <v>226</v>
      </c>
      <c r="E323" s="216" t="s">
        <v>1</v>
      </c>
      <c r="F323" s="217" t="s">
        <v>227</v>
      </c>
      <c r="G323" s="215"/>
      <c r="H323" s="218">
        <v>4558.5429999999997</v>
      </c>
      <c r="I323" s="219"/>
      <c r="J323" s="219"/>
      <c r="K323" s="215"/>
      <c r="L323" s="215"/>
      <c r="M323" s="220"/>
      <c r="N323" s="221"/>
      <c r="O323" s="222"/>
      <c r="P323" s="222"/>
      <c r="Q323" s="222"/>
      <c r="R323" s="222"/>
      <c r="S323" s="222"/>
      <c r="T323" s="222"/>
      <c r="U323" s="222"/>
      <c r="V323" s="222"/>
      <c r="W323" s="222"/>
      <c r="X323" s="223"/>
      <c r="AT323" s="224" t="s">
        <v>226</v>
      </c>
      <c r="AU323" s="224" t="s">
        <v>92</v>
      </c>
      <c r="AV323" s="14" t="s">
        <v>224</v>
      </c>
      <c r="AW323" s="14" t="s">
        <v>5</v>
      </c>
      <c r="AX323" s="14" t="s">
        <v>85</v>
      </c>
      <c r="AY323" s="224" t="s">
        <v>218</v>
      </c>
    </row>
    <row r="324" spans="1:65" s="2" customFormat="1" ht="21.75" customHeight="1">
      <c r="A324" s="34"/>
      <c r="B324" s="35"/>
      <c r="C324" s="187" t="s">
        <v>269</v>
      </c>
      <c r="D324" s="187" t="s">
        <v>221</v>
      </c>
      <c r="E324" s="188" t="s">
        <v>422</v>
      </c>
      <c r="F324" s="189" t="s">
        <v>423</v>
      </c>
      <c r="G324" s="190" t="s">
        <v>301</v>
      </c>
      <c r="H324" s="191">
        <v>12</v>
      </c>
      <c r="I324" s="192"/>
      <c r="J324" s="192"/>
      <c r="K324" s="193">
        <f>ROUND(P324*H324,2)</f>
        <v>0</v>
      </c>
      <c r="L324" s="194"/>
      <c r="M324" s="39"/>
      <c r="N324" s="195" t="s">
        <v>1</v>
      </c>
      <c r="O324" s="196" t="s">
        <v>43</v>
      </c>
      <c r="P324" s="197">
        <f>I324+J324</f>
        <v>0</v>
      </c>
      <c r="Q324" s="197">
        <f>ROUND(I324*H324,2)</f>
        <v>0</v>
      </c>
      <c r="R324" s="197">
        <f>ROUND(J324*H324,2)</f>
        <v>0</v>
      </c>
      <c r="S324" s="71"/>
      <c r="T324" s="198">
        <f>S324*H324</f>
        <v>0</v>
      </c>
      <c r="U324" s="198">
        <v>0</v>
      </c>
      <c r="V324" s="198">
        <f>U324*H324</f>
        <v>0</v>
      </c>
      <c r="W324" s="198">
        <v>0</v>
      </c>
      <c r="X324" s="199">
        <f>W324*H324</f>
        <v>0</v>
      </c>
      <c r="Y324" s="34"/>
      <c r="Z324" s="34"/>
      <c r="AA324" s="34"/>
      <c r="AB324" s="34"/>
      <c r="AC324" s="34"/>
      <c r="AD324" s="34"/>
      <c r="AE324" s="34"/>
      <c r="AR324" s="200" t="s">
        <v>260</v>
      </c>
      <c r="AT324" s="200" t="s">
        <v>221</v>
      </c>
      <c r="AU324" s="200" t="s">
        <v>92</v>
      </c>
      <c r="AY324" s="17" t="s">
        <v>218</v>
      </c>
      <c r="BE324" s="201">
        <f>IF(O324="základní",K324,0)</f>
        <v>0</v>
      </c>
      <c r="BF324" s="201">
        <f>IF(O324="snížená",K324,0)</f>
        <v>0</v>
      </c>
      <c r="BG324" s="201">
        <f>IF(O324="zákl. přenesená",K324,0)</f>
        <v>0</v>
      </c>
      <c r="BH324" s="201">
        <f>IF(O324="sníž. přenesená",K324,0)</f>
        <v>0</v>
      </c>
      <c r="BI324" s="201">
        <f>IF(O324="nulová",K324,0)</f>
        <v>0</v>
      </c>
      <c r="BJ324" s="17" t="s">
        <v>85</v>
      </c>
      <c r="BK324" s="201">
        <f>ROUND(P324*H324,2)</f>
        <v>0</v>
      </c>
      <c r="BL324" s="17" t="s">
        <v>260</v>
      </c>
      <c r="BM324" s="200" t="s">
        <v>424</v>
      </c>
    </row>
    <row r="325" spans="1:65" s="15" customFormat="1" ht="11.25">
      <c r="B325" s="225"/>
      <c r="C325" s="226"/>
      <c r="D325" s="204" t="s">
        <v>226</v>
      </c>
      <c r="E325" s="227" t="s">
        <v>1</v>
      </c>
      <c r="F325" s="228" t="s">
        <v>425</v>
      </c>
      <c r="G325" s="226"/>
      <c r="H325" s="227" t="s">
        <v>1</v>
      </c>
      <c r="I325" s="229"/>
      <c r="J325" s="229"/>
      <c r="K325" s="226"/>
      <c r="L325" s="226"/>
      <c r="M325" s="230"/>
      <c r="N325" s="231"/>
      <c r="O325" s="232"/>
      <c r="P325" s="232"/>
      <c r="Q325" s="232"/>
      <c r="R325" s="232"/>
      <c r="S325" s="232"/>
      <c r="T325" s="232"/>
      <c r="U325" s="232"/>
      <c r="V325" s="232"/>
      <c r="W325" s="232"/>
      <c r="X325" s="233"/>
      <c r="AT325" s="234" t="s">
        <v>226</v>
      </c>
      <c r="AU325" s="234" t="s">
        <v>92</v>
      </c>
      <c r="AV325" s="15" t="s">
        <v>85</v>
      </c>
      <c r="AW325" s="15" t="s">
        <v>5</v>
      </c>
      <c r="AX325" s="15" t="s">
        <v>80</v>
      </c>
      <c r="AY325" s="234" t="s">
        <v>218</v>
      </c>
    </row>
    <row r="326" spans="1:65" s="13" customFormat="1" ht="11.25">
      <c r="B326" s="202"/>
      <c r="C326" s="203"/>
      <c r="D326" s="204" t="s">
        <v>226</v>
      </c>
      <c r="E326" s="205" t="s">
        <v>1</v>
      </c>
      <c r="F326" s="206" t="s">
        <v>426</v>
      </c>
      <c r="G326" s="203"/>
      <c r="H326" s="207">
        <v>8</v>
      </c>
      <c r="I326" s="208"/>
      <c r="J326" s="208"/>
      <c r="K326" s="203"/>
      <c r="L326" s="203"/>
      <c r="M326" s="209"/>
      <c r="N326" s="210"/>
      <c r="O326" s="211"/>
      <c r="P326" s="211"/>
      <c r="Q326" s="211"/>
      <c r="R326" s="211"/>
      <c r="S326" s="211"/>
      <c r="T326" s="211"/>
      <c r="U326" s="211"/>
      <c r="V326" s="211"/>
      <c r="W326" s="211"/>
      <c r="X326" s="212"/>
      <c r="AT326" s="213" t="s">
        <v>226</v>
      </c>
      <c r="AU326" s="213" t="s">
        <v>92</v>
      </c>
      <c r="AV326" s="13" t="s">
        <v>92</v>
      </c>
      <c r="AW326" s="13" t="s">
        <v>5</v>
      </c>
      <c r="AX326" s="13" t="s">
        <v>80</v>
      </c>
      <c r="AY326" s="213" t="s">
        <v>218</v>
      </c>
    </row>
    <row r="327" spans="1:65" s="15" customFormat="1" ht="11.25">
      <c r="B327" s="225"/>
      <c r="C327" s="226"/>
      <c r="D327" s="204" t="s">
        <v>226</v>
      </c>
      <c r="E327" s="227" t="s">
        <v>1</v>
      </c>
      <c r="F327" s="228" t="s">
        <v>427</v>
      </c>
      <c r="G327" s="226"/>
      <c r="H327" s="227" t="s">
        <v>1</v>
      </c>
      <c r="I327" s="229"/>
      <c r="J327" s="229"/>
      <c r="K327" s="226"/>
      <c r="L327" s="226"/>
      <c r="M327" s="230"/>
      <c r="N327" s="231"/>
      <c r="O327" s="232"/>
      <c r="P327" s="232"/>
      <c r="Q327" s="232"/>
      <c r="R327" s="232"/>
      <c r="S327" s="232"/>
      <c r="T327" s="232"/>
      <c r="U327" s="232"/>
      <c r="V327" s="232"/>
      <c r="W327" s="232"/>
      <c r="X327" s="233"/>
      <c r="AT327" s="234" t="s">
        <v>226</v>
      </c>
      <c r="AU327" s="234" t="s">
        <v>92</v>
      </c>
      <c r="AV327" s="15" t="s">
        <v>85</v>
      </c>
      <c r="AW327" s="15" t="s">
        <v>5</v>
      </c>
      <c r="AX327" s="15" t="s">
        <v>80</v>
      </c>
      <c r="AY327" s="234" t="s">
        <v>218</v>
      </c>
    </row>
    <row r="328" spans="1:65" s="13" customFormat="1" ht="11.25">
      <c r="B328" s="202"/>
      <c r="C328" s="203"/>
      <c r="D328" s="204" t="s">
        <v>226</v>
      </c>
      <c r="E328" s="205" t="s">
        <v>1</v>
      </c>
      <c r="F328" s="206" t="s">
        <v>85</v>
      </c>
      <c r="G328" s="203"/>
      <c r="H328" s="207">
        <v>1</v>
      </c>
      <c r="I328" s="208"/>
      <c r="J328" s="208"/>
      <c r="K328" s="203"/>
      <c r="L328" s="203"/>
      <c r="M328" s="209"/>
      <c r="N328" s="210"/>
      <c r="O328" s="211"/>
      <c r="P328" s="211"/>
      <c r="Q328" s="211"/>
      <c r="R328" s="211"/>
      <c r="S328" s="211"/>
      <c r="T328" s="211"/>
      <c r="U328" s="211"/>
      <c r="V328" s="211"/>
      <c r="W328" s="211"/>
      <c r="X328" s="212"/>
      <c r="AT328" s="213" t="s">
        <v>226</v>
      </c>
      <c r="AU328" s="213" t="s">
        <v>92</v>
      </c>
      <c r="AV328" s="13" t="s">
        <v>92</v>
      </c>
      <c r="AW328" s="13" t="s">
        <v>5</v>
      </c>
      <c r="AX328" s="13" t="s">
        <v>80</v>
      </c>
      <c r="AY328" s="213" t="s">
        <v>218</v>
      </c>
    </row>
    <row r="329" spans="1:65" s="15" customFormat="1" ht="11.25">
      <c r="B329" s="225"/>
      <c r="C329" s="226"/>
      <c r="D329" s="204" t="s">
        <v>226</v>
      </c>
      <c r="E329" s="227" t="s">
        <v>1</v>
      </c>
      <c r="F329" s="228" t="s">
        <v>428</v>
      </c>
      <c r="G329" s="226"/>
      <c r="H329" s="227" t="s">
        <v>1</v>
      </c>
      <c r="I329" s="229"/>
      <c r="J329" s="229"/>
      <c r="K329" s="226"/>
      <c r="L329" s="226"/>
      <c r="M329" s="230"/>
      <c r="N329" s="231"/>
      <c r="O329" s="232"/>
      <c r="P329" s="232"/>
      <c r="Q329" s="232"/>
      <c r="R329" s="232"/>
      <c r="S329" s="232"/>
      <c r="T329" s="232"/>
      <c r="U329" s="232"/>
      <c r="V329" s="232"/>
      <c r="W329" s="232"/>
      <c r="X329" s="233"/>
      <c r="AT329" s="234" t="s">
        <v>226</v>
      </c>
      <c r="AU329" s="234" t="s">
        <v>92</v>
      </c>
      <c r="AV329" s="15" t="s">
        <v>85</v>
      </c>
      <c r="AW329" s="15" t="s">
        <v>5</v>
      </c>
      <c r="AX329" s="15" t="s">
        <v>80</v>
      </c>
      <c r="AY329" s="234" t="s">
        <v>218</v>
      </c>
    </row>
    <row r="330" spans="1:65" s="13" customFormat="1" ht="11.25">
      <c r="B330" s="202"/>
      <c r="C330" s="203"/>
      <c r="D330" s="204" t="s">
        <v>226</v>
      </c>
      <c r="E330" s="205" t="s">
        <v>1</v>
      </c>
      <c r="F330" s="206" t="s">
        <v>91</v>
      </c>
      <c r="G330" s="203"/>
      <c r="H330" s="207">
        <v>3</v>
      </c>
      <c r="I330" s="208"/>
      <c r="J330" s="208"/>
      <c r="K330" s="203"/>
      <c r="L330" s="203"/>
      <c r="M330" s="209"/>
      <c r="N330" s="210"/>
      <c r="O330" s="211"/>
      <c r="P330" s="211"/>
      <c r="Q330" s="211"/>
      <c r="R330" s="211"/>
      <c r="S330" s="211"/>
      <c r="T330" s="211"/>
      <c r="U330" s="211"/>
      <c r="V330" s="211"/>
      <c r="W330" s="211"/>
      <c r="X330" s="212"/>
      <c r="AT330" s="213" t="s">
        <v>226</v>
      </c>
      <c r="AU330" s="213" t="s">
        <v>92</v>
      </c>
      <c r="AV330" s="13" t="s">
        <v>92</v>
      </c>
      <c r="AW330" s="13" t="s">
        <v>5</v>
      </c>
      <c r="AX330" s="13" t="s">
        <v>80</v>
      </c>
      <c r="AY330" s="213" t="s">
        <v>218</v>
      </c>
    </row>
    <row r="331" spans="1:65" s="14" customFormat="1" ht="11.25">
      <c r="B331" s="214"/>
      <c r="C331" s="215"/>
      <c r="D331" s="204" t="s">
        <v>226</v>
      </c>
      <c r="E331" s="216" t="s">
        <v>1</v>
      </c>
      <c r="F331" s="217" t="s">
        <v>227</v>
      </c>
      <c r="G331" s="215"/>
      <c r="H331" s="218">
        <v>12</v>
      </c>
      <c r="I331" s="219"/>
      <c r="J331" s="219"/>
      <c r="K331" s="215"/>
      <c r="L331" s="215"/>
      <c r="M331" s="220"/>
      <c r="N331" s="221"/>
      <c r="O331" s="222"/>
      <c r="P331" s="222"/>
      <c r="Q331" s="222"/>
      <c r="R331" s="222"/>
      <c r="S331" s="222"/>
      <c r="T331" s="222"/>
      <c r="U331" s="222"/>
      <c r="V331" s="222"/>
      <c r="W331" s="222"/>
      <c r="X331" s="223"/>
      <c r="AT331" s="224" t="s">
        <v>226</v>
      </c>
      <c r="AU331" s="224" t="s">
        <v>92</v>
      </c>
      <c r="AV331" s="14" t="s">
        <v>224</v>
      </c>
      <c r="AW331" s="14" t="s">
        <v>5</v>
      </c>
      <c r="AX331" s="14" t="s">
        <v>85</v>
      </c>
      <c r="AY331" s="224" t="s">
        <v>218</v>
      </c>
    </row>
    <row r="332" spans="1:65" s="2" customFormat="1" ht="21.75" customHeight="1">
      <c r="A332" s="34"/>
      <c r="B332" s="35"/>
      <c r="C332" s="187" t="s">
        <v>429</v>
      </c>
      <c r="D332" s="187" t="s">
        <v>221</v>
      </c>
      <c r="E332" s="188" t="s">
        <v>430</v>
      </c>
      <c r="F332" s="189" t="s">
        <v>431</v>
      </c>
      <c r="G332" s="190" t="s">
        <v>432</v>
      </c>
      <c r="H332" s="191">
        <v>1</v>
      </c>
      <c r="I332" s="192"/>
      <c r="J332" s="192"/>
      <c r="K332" s="193">
        <f>ROUND(P332*H332,2)</f>
        <v>0</v>
      </c>
      <c r="L332" s="194"/>
      <c r="M332" s="39"/>
      <c r="N332" s="195" t="s">
        <v>1</v>
      </c>
      <c r="O332" s="196" t="s">
        <v>43</v>
      </c>
      <c r="P332" s="197">
        <f>I332+J332</f>
        <v>0</v>
      </c>
      <c r="Q332" s="197">
        <f>ROUND(I332*H332,2)</f>
        <v>0</v>
      </c>
      <c r="R332" s="197">
        <f>ROUND(J332*H332,2)</f>
        <v>0</v>
      </c>
      <c r="S332" s="71"/>
      <c r="T332" s="198">
        <f>S332*H332</f>
        <v>0</v>
      </c>
      <c r="U332" s="198">
        <v>0</v>
      </c>
      <c r="V332" s="198">
        <f>U332*H332</f>
        <v>0</v>
      </c>
      <c r="W332" s="198">
        <v>0</v>
      </c>
      <c r="X332" s="199">
        <f>W332*H332</f>
        <v>0</v>
      </c>
      <c r="Y332" s="34"/>
      <c r="Z332" s="34"/>
      <c r="AA332" s="34"/>
      <c r="AB332" s="34"/>
      <c r="AC332" s="34"/>
      <c r="AD332" s="34"/>
      <c r="AE332" s="34"/>
      <c r="AR332" s="200" t="s">
        <v>260</v>
      </c>
      <c r="AT332" s="200" t="s">
        <v>221</v>
      </c>
      <c r="AU332" s="200" t="s">
        <v>92</v>
      </c>
      <c r="AY332" s="17" t="s">
        <v>218</v>
      </c>
      <c r="BE332" s="201">
        <f>IF(O332="základní",K332,0)</f>
        <v>0</v>
      </c>
      <c r="BF332" s="201">
        <f>IF(O332="snížená",K332,0)</f>
        <v>0</v>
      </c>
      <c r="BG332" s="201">
        <f>IF(O332="zákl. přenesená",K332,0)</f>
        <v>0</v>
      </c>
      <c r="BH332" s="201">
        <f>IF(O332="sníž. přenesená",K332,0)</f>
        <v>0</v>
      </c>
      <c r="BI332" s="201">
        <f>IF(O332="nulová",K332,0)</f>
        <v>0</v>
      </c>
      <c r="BJ332" s="17" t="s">
        <v>85</v>
      </c>
      <c r="BK332" s="201">
        <f>ROUND(P332*H332,2)</f>
        <v>0</v>
      </c>
      <c r="BL332" s="17" t="s">
        <v>260</v>
      </c>
      <c r="BM332" s="200" t="s">
        <v>433</v>
      </c>
    </row>
    <row r="333" spans="1:65" s="12" customFormat="1" ht="22.9" customHeight="1">
      <c r="B333" s="170"/>
      <c r="C333" s="171"/>
      <c r="D333" s="172" t="s">
        <v>79</v>
      </c>
      <c r="E333" s="185" t="s">
        <v>434</v>
      </c>
      <c r="F333" s="185" t="s">
        <v>435</v>
      </c>
      <c r="G333" s="171"/>
      <c r="H333" s="171"/>
      <c r="I333" s="174"/>
      <c r="J333" s="174"/>
      <c r="K333" s="186">
        <f>BK333</f>
        <v>0</v>
      </c>
      <c r="L333" s="171"/>
      <c r="M333" s="176"/>
      <c r="N333" s="177"/>
      <c r="O333" s="178"/>
      <c r="P333" s="178"/>
      <c r="Q333" s="179">
        <f>SUM(Q334:Q384)</f>
        <v>0</v>
      </c>
      <c r="R333" s="179">
        <f>SUM(R334:R384)</f>
        <v>0</v>
      </c>
      <c r="S333" s="178"/>
      <c r="T333" s="180">
        <f>SUM(T334:T384)</f>
        <v>0</v>
      </c>
      <c r="U333" s="178"/>
      <c r="V333" s="180">
        <f>SUM(V334:V384)</f>
        <v>15.7045935</v>
      </c>
      <c r="W333" s="178"/>
      <c r="X333" s="181">
        <f>SUM(X334:X384)</f>
        <v>0</v>
      </c>
      <c r="AR333" s="182" t="s">
        <v>92</v>
      </c>
      <c r="AT333" s="183" t="s">
        <v>79</v>
      </c>
      <c r="AU333" s="183" t="s">
        <v>85</v>
      </c>
      <c r="AY333" s="182" t="s">
        <v>218</v>
      </c>
      <c r="BK333" s="184">
        <f>SUM(BK334:BK384)</f>
        <v>0</v>
      </c>
    </row>
    <row r="334" spans="1:65" s="2" customFormat="1" ht="33" customHeight="1">
      <c r="A334" s="34"/>
      <c r="B334" s="35"/>
      <c r="C334" s="187" t="s">
        <v>436</v>
      </c>
      <c r="D334" s="187" t="s">
        <v>221</v>
      </c>
      <c r="E334" s="188" t="s">
        <v>437</v>
      </c>
      <c r="F334" s="189" t="s">
        <v>438</v>
      </c>
      <c r="G334" s="190" t="s">
        <v>114</v>
      </c>
      <c r="H334" s="191">
        <v>7497.3609999999999</v>
      </c>
      <c r="I334" s="192"/>
      <c r="J334" s="192"/>
      <c r="K334" s="193">
        <f>ROUND(P334*H334,2)</f>
        <v>0</v>
      </c>
      <c r="L334" s="194"/>
      <c r="M334" s="39"/>
      <c r="N334" s="195" t="s">
        <v>1</v>
      </c>
      <c r="O334" s="196" t="s">
        <v>43</v>
      </c>
      <c r="P334" s="197">
        <f>I334+J334</f>
        <v>0</v>
      </c>
      <c r="Q334" s="197">
        <f>ROUND(I334*H334,2)</f>
        <v>0</v>
      </c>
      <c r="R334" s="197">
        <f>ROUND(J334*H334,2)</f>
        <v>0</v>
      </c>
      <c r="S334" s="71"/>
      <c r="T334" s="198">
        <f>S334*H334</f>
        <v>0</v>
      </c>
      <c r="U334" s="198">
        <v>1.2E-4</v>
      </c>
      <c r="V334" s="198">
        <f>U334*H334</f>
        <v>0.89968331999999995</v>
      </c>
      <c r="W334" s="198">
        <v>0</v>
      </c>
      <c r="X334" s="199">
        <f>W334*H334</f>
        <v>0</v>
      </c>
      <c r="Y334" s="34"/>
      <c r="Z334" s="34"/>
      <c r="AA334" s="34"/>
      <c r="AB334" s="34"/>
      <c r="AC334" s="34"/>
      <c r="AD334" s="34"/>
      <c r="AE334" s="34"/>
      <c r="AR334" s="200" t="s">
        <v>260</v>
      </c>
      <c r="AT334" s="200" t="s">
        <v>221</v>
      </c>
      <c r="AU334" s="200" t="s">
        <v>92</v>
      </c>
      <c r="AY334" s="17" t="s">
        <v>218</v>
      </c>
      <c r="BE334" s="201">
        <f>IF(O334="základní",K334,0)</f>
        <v>0</v>
      </c>
      <c r="BF334" s="201">
        <f>IF(O334="snížená",K334,0)</f>
        <v>0</v>
      </c>
      <c r="BG334" s="201">
        <f>IF(O334="zákl. přenesená",K334,0)</f>
        <v>0</v>
      </c>
      <c r="BH334" s="201">
        <f>IF(O334="sníž. přenesená",K334,0)</f>
        <v>0</v>
      </c>
      <c r="BI334" s="201">
        <f>IF(O334="nulová",K334,0)</f>
        <v>0</v>
      </c>
      <c r="BJ334" s="17" t="s">
        <v>85</v>
      </c>
      <c r="BK334" s="201">
        <f>ROUND(P334*H334,2)</f>
        <v>0</v>
      </c>
      <c r="BL334" s="17" t="s">
        <v>260</v>
      </c>
      <c r="BM334" s="200" t="s">
        <v>439</v>
      </c>
    </row>
    <row r="335" spans="1:65" s="15" customFormat="1" ht="11.25">
      <c r="B335" s="225"/>
      <c r="C335" s="226"/>
      <c r="D335" s="204" t="s">
        <v>226</v>
      </c>
      <c r="E335" s="227" t="s">
        <v>1</v>
      </c>
      <c r="F335" s="228" t="s">
        <v>440</v>
      </c>
      <c r="G335" s="226"/>
      <c r="H335" s="227" t="s">
        <v>1</v>
      </c>
      <c r="I335" s="229"/>
      <c r="J335" s="229"/>
      <c r="K335" s="226"/>
      <c r="L335" s="226"/>
      <c r="M335" s="230"/>
      <c r="N335" s="231"/>
      <c r="O335" s="232"/>
      <c r="P335" s="232"/>
      <c r="Q335" s="232"/>
      <c r="R335" s="232"/>
      <c r="S335" s="232"/>
      <c r="T335" s="232"/>
      <c r="U335" s="232"/>
      <c r="V335" s="232"/>
      <c r="W335" s="232"/>
      <c r="X335" s="233"/>
      <c r="AT335" s="234" t="s">
        <v>226</v>
      </c>
      <c r="AU335" s="234" t="s">
        <v>92</v>
      </c>
      <c r="AV335" s="15" t="s">
        <v>85</v>
      </c>
      <c r="AW335" s="15" t="s">
        <v>5</v>
      </c>
      <c r="AX335" s="15" t="s">
        <v>80</v>
      </c>
      <c r="AY335" s="234" t="s">
        <v>218</v>
      </c>
    </row>
    <row r="336" spans="1:65" s="13" customFormat="1" ht="11.25">
      <c r="B336" s="202"/>
      <c r="C336" s="203"/>
      <c r="D336" s="204" t="s">
        <v>226</v>
      </c>
      <c r="E336" s="205" t="s">
        <v>1</v>
      </c>
      <c r="F336" s="206" t="s">
        <v>441</v>
      </c>
      <c r="G336" s="203"/>
      <c r="H336" s="207">
        <v>5323.7879999999996</v>
      </c>
      <c r="I336" s="208"/>
      <c r="J336" s="208"/>
      <c r="K336" s="203"/>
      <c r="L336" s="203"/>
      <c r="M336" s="209"/>
      <c r="N336" s="210"/>
      <c r="O336" s="211"/>
      <c r="P336" s="211"/>
      <c r="Q336" s="211"/>
      <c r="R336" s="211"/>
      <c r="S336" s="211"/>
      <c r="T336" s="211"/>
      <c r="U336" s="211"/>
      <c r="V336" s="211"/>
      <c r="W336" s="211"/>
      <c r="X336" s="212"/>
      <c r="AT336" s="213" t="s">
        <v>226</v>
      </c>
      <c r="AU336" s="213" t="s">
        <v>92</v>
      </c>
      <c r="AV336" s="13" t="s">
        <v>92</v>
      </c>
      <c r="AW336" s="13" t="s">
        <v>5</v>
      </c>
      <c r="AX336" s="13" t="s">
        <v>80</v>
      </c>
      <c r="AY336" s="213" t="s">
        <v>218</v>
      </c>
    </row>
    <row r="337" spans="1:65" s="13" customFormat="1" ht="11.25">
      <c r="B337" s="202"/>
      <c r="C337" s="203"/>
      <c r="D337" s="204" t="s">
        <v>226</v>
      </c>
      <c r="E337" s="205" t="s">
        <v>1</v>
      </c>
      <c r="F337" s="206" t="s">
        <v>442</v>
      </c>
      <c r="G337" s="203"/>
      <c r="H337" s="207">
        <v>742.35</v>
      </c>
      <c r="I337" s="208"/>
      <c r="J337" s="208"/>
      <c r="K337" s="203"/>
      <c r="L337" s="203"/>
      <c r="M337" s="209"/>
      <c r="N337" s="210"/>
      <c r="O337" s="211"/>
      <c r="P337" s="211"/>
      <c r="Q337" s="211"/>
      <c r="R337" s="211"/>
      <c r="S337" s="211"/>
      <c r="T337" s="211"/>
      <c r="U337" s="211"/>
      <c r="V337" s="211"/>
      <c r="W337" s="211"/>
      <c r="X337" s="212"/>
      <c r="AT337" s="213" t="s">
        <v>226</v>
      </c>
      <c r="AU337" s="213" t="s">
        <v>92</v>
      </c>
      <c r="AV337" s="13" t="s">
        <v>92</v>
      </c>
      <c r="AW337" s="13" t="s">
        <v>5</v>
      </c>
      <c r="AX337" s="13" t="s">
        <v>80</v>
      </c>
      <c r="AY337" s="213" t="s">
        <v>218</v>
      </c>
    </row>
    <row r="338" spans="1:65" s="13" customFormat="1" ht="11.25">
      <c r="B338" s="202"/>
      <c r="C338" s="203"/>
      <c r="D338" s="204" t="s">
        <v>226</v>
      </c>
      <c r="E338" s="205" t="s">
        <v>1</v>
      </c>
      <c r="F338" s="206" t="s">
        <v>443</v>
      </c>
      <c r="G338" s="203"/>
      <c r="H338" s="207">
        <v>294.40800000000002</v>
      </c>
      <c r="I338" s="208"/>
      <c r="J338" s="208"/>
      <c r="K338" s="203"/>
      <c r="L338" s="203"/>
      <c r="M338" s="209"/>
      <c r="N338" s="210"/>
      <c r="O338" s="211"/>
      <c r="P338" s="211"/>
      <c r="Q338" s="211"/>
      <c r="R338" s="211"/>
      <c r="S338" s="211"/>
      <c r="T338" s="211"/>
      <c r="U338" s="211"/>
      <c r="V338" s="211"/>
      <c r="W338" s="211"/>
      <c r="X338" s="212"/>
      <c r="AT338" s="213" t="s">
        <v>226</v>
      </c>
      <c r="AU338" s="213" t="s">
        <v>92</v>
      </c>
      <c r="AV338" s="13" t="s">
        <v>92</v>
      </c>
      <c r="AW338" s="13" t="s">
        <v>5</v>
      </c>
      <c r="AX338" s="13" t="s">
        <v>80</v>
      </c>
      <c r="AY338" s="213" t="s">
        <v>218</v>
      </c>
    </row>
    <row r="339" spans="1:65" s="13" customFormat="1" ht="11.25">
      <c r="B339" s="202"/>
      <c r="C339" s="203"/>
      <c r="D339" s="204" t="s">
        <v>226</v>
      </c>
      <c r="E339" s="205" t="s">
        <v>1</v>
      </c>
      <c r="F339" s="206" t="s">
        <v>444</v>
      </c>
      <c r="G339" s="203"/>
      <c r="H339" s="207">
        <v>308.41199999999998</v>
      </c>
      <c r="I339" s="208"/>
      <c r="J339" s="208"/>
      <c r="K339" s="203"/>
      <c r="L339" s="203"/>
      <c r="M339" s="209"/>
      <c r="N339" s="210"/>
      <c r="O339" s="211"/>
      <c r="P339" s="211"/>
      <c r="Q339" s="211"/>
      <c r="R339" s="211"/>
      <c r="S339" s="211"/>
      <c r="T339" s="211"/>
      <c r="U339" s="211"/>
      <c r="V339" s="211"/>
      <c r="W339" s="211"/>
      <c r="X339" s="212"/>
      <c r="AT339" s="213" t="s">
        <v>226</v>
      </c>
      <c r="AU339" s="213" t="s">
        <v>92</v>
      </c>
      <c r="AV339" s="13" t="s">
        <v>92</v>
      </c>
      <c r="AW339" s="13" t="s">
        <v>5</v>
      </c>
      <c r="AX339" s="13" t="s">
        <v>80</v>
      </c>
      <c r="AY339" s="213" t="s">
        <v>218</v>
      </c>
    </row>
    <row r="340" spans="1:65" s="13" customFormat="1" ht="11.25">
      <c r="B340" s="202"/>
      <c r="C340" s="203"/>
      <c r="D340" s="204" t="s">
        <v>226</v>
      </c>
      <c r="E340" s="205" t="s">
        <v>1</v>
      </c>
      <c r="F340" s="206" t="s">
        <v>445</v>
      </c>
      <c r="G340" s="203"/>
      <c r="H340" s="207">
        <v>996.92399999999998</v>
      </c>
      <c r="I340" s="208"/>
      <c r="J340" s="208"/>
      <c r="K340" s="203"/>
      <c r="L340" s="203"/>
      <c r="M340" s="209"/>
      <c r="N340" s="210"/>
      <c r="O340" s="211"/>
      <c r="P340" s="211"/>
      <c r="Q340" s="211"/>
      <c r="R340" s="211"/>
      <c r="S340" s="211"/>
      <c r="T340" s="211"/>
      <c r="U340" s="211"/>
      <c r="V340" s="211"/>
      <c r="W340" s="211"/>
      <c r="X340" s="212"/>
      <c r="AT340" s="213" t="s">
        <v>226</v>
      </c>
      <c r="AU340" s="213" t="s">
        <v>92</v>
      </c>
      <c r="AV340" s="13" t="s">
        <v>92</v>
      </c>
      <c r="AW340" s="13" t="s">
        <v>5</v>
      </c>
      <c r="AX340" s="13" t="s">
        <v>80</v>
      </c>
      <c r="AY340" s="213" t="s">
        <v>218</v>
      </c>
    </row>
    <row r="341" spans="1:65" s="15" customFormat="1" ht="11.25">
      <c r="B341" s="225"/>
      <c r="C341" s="226"/>
      <c r="D341" s="204" t="s">
        <v>226</v>
      </c>
      <c r="E341" s="227" t="s">
        <v>1</v>
      </c>
      <c r="F341" s="228" t="s">
        <v>446</v>
      </c>
      <c r="G341" s="226"/>
      <c r="H341" s="227" t="s">
        <v>1</v>
      </c>
      <c r="I341" s="229"/>
      <c r="J341" s="229"/>
      <c r="K341" s="226"/>
      <c r="L341" s="226"/>
      <c r="M341" s="230"/>
      <c r="N341" s="231"/>
      <c r="O341" s="232"/>
      <c r="P341" s="232"/>
      <c r="Q341" s="232"/>
      <c r="R341" s="232"/>
      <c r="S341" s="232"/>
      <c r="T341" s="232"/>
      <c r="U341" s="232"/>
      <c r="V341" s="232"/>
      <c r="W341" s="232"/>
      <c r="X341" s="233"/>
      <c r="AT341" s="234" t="s">
        <v>226</v>
      </c>
      <c r="AU341" s="234" t="s">
        <v>92</v>
      </c>
      <c r="AV341" s="15" t="s">
        <v>85</v>
      </c>
      <c r="AW341" s="15" t="s">
        <v>5</v>
      </c>
      <c r="AX341" s="15" t="s">
        <v>80</v>
      </c>
      <c r="AY341" s="234" t="s">
        <v>218</v>
      </c>
    </row>
    <row r="342" spans="1:65" s="13" customFormat="1" ht="11.25">
      <c r="B342" s="202"/>
      <c r="C342" s="203"/>
      <c r="D342" s="204" t="s">
        <v>226</v>
      </c>
      <c r="E342" s="205" t="s">
        <v>1</v>
      </c>
      <c r="F342" s="206" t="s">
        <v>447</v>
      </c>
      <c r="G342" s="203"/>
      <c r="H342" s="207">
        <v>-128.46299999999999</v>
      </c>
      <c r="I342" s="208"/>
      <c r="J342" s="208"/>
      <c r="K342" s="203"/>
      <c r="L342" s="203"/>
      <c r="M342" s="209"/>
      <c r="N342" s="210"/>
      <c r="O342" s="211"/>
      <c r="P342" s="211"/>
      <c r="Q342" s="211"/>
      <c r="R342" s="211"/>
      <c r="S342" s="211"/>
      <c r="T342" s="211"/>
      <c r="U342" s="211"/>
      <c r="V342" s="211"/>
      <c r="W342" s="211"/>
      <c r="X342" s="212"/>
      <c r="AT342" s="213" t="s">
        <v>226</v>
      </c>
      <c r="AU342" s="213" t="s">
        <v>92</v>
      </c>
      <c r="AV342" s="13" t="s">
        <v>92</v>
      </c>
      <c r="AW342" s="13" t="s">
        <v>5</v>
      </c>
      <c r="AX342" s="13" t="s">
        <v>80</v>
      </c>
      <c r="AY342" s="213" t="s">
        <v>218</v>
      </c>
    </row>
    <row r="343" spans="1:65" s="13" customFormat="1" ht="11.25">
      <c r="B343" s="202"/>
      <c r="C343" s="203"/>
      <c r="D343" s="204" t="s">
        <v>226</v>
      </c>
      <c r="E343" s="205" t="s">
        <v>1</v>
      </c>
      <c r="F343" s="206" t="s">
        <v>448</v>
      </c>
      <c r="G343" s="203"/>
      <c r="H343" s="207">
        <v>-24.858000000000001</v>
      </c>
      <c r="I343" s="208"/>
      <c r="J343" s="208"/>
      <c r="K343" s="203"/>
      <c r="L343" s="203"/>
      <c r="M343" s="209"/>
      <c r="N343" s="210"/>
      <c r="O343" s="211"/>
      <c r="P343" s="211"/>
      <c r="Q343" s="211"/>
      <c r="R343" s="211"/>
      <c r="S343" s="211"/>
      <c r="T343" s="211"/>
      <c r="U343" s="211"/>
      <c r="V343" s="211"/>
      <c r="W343" s="211"/>
      <c r="X343" s="212"/>
      <c r="AT343" s="213" t="s">
        <v>226</v>
      </c>
      <c r="AU343" s="213" t="s">
        <v>92</v>
      </c>
      <c r="AV343" s="13" t="s">
        <v>92</v>
      </c>
      <c r="AW343" s="13" t="s">
        <v>5</v>
      </c>
      <c r="AX343" s="13" t="s">
        <v>80</v>
      </c>
      <c r="AY343" s="213" t="s">
        <v>218</v>
      </c>
    </row>
    <row r="344" spans="1:65" s="15" customFormat="1" ht="11.25">
      <c r="B344" s="225"/>
      <c r="C344" s="226"/>
      <c r="D344" s="204" t="s">
        <v>226</v>
      </c>
      <c r="E344" s="227" t="s">
        <v>1</v>
      </c>
      <c r="F344" s="228" t="s">
        <v>449</v>
      </c>
      <c r="G344" s="226"/>
      <c r="H344" s="227" t="s">
        <v>1</v>
      </c>
      <c r="I344" s="229"/>
      <c r="J344" s="229"/>
      <c r="K344" s="226"/>
      <c r="L344" s="226"/>
      <c r="M344" s="230"/>
      <c r="N344" s="231"/>
      <c r="O344" s="232"/>
      <c r="P344" s="232"/>
      <c r="Q344" s="232"/>
      <c r="R344" s="232"/>
      <c r="S344" s="232"/>
      <c r="T344" s="232"/>
      <c r="U344" s="232"/>
      <c r="V344" s="232"/>
      <c r="W344" s="232"/>
      <c r="X344" s="233"/>
      <c r="AT344" s="234" t="s">
        <v>226</v>
      </c>
      <c r="AU344" s="234" t="s">
        <v>92</v>
      </c>
      <c r="AV344" s="15" t="s">
        <v>85</v>
      </c>
      <c r="AW344" s="15" t="s">
        <v>5</v>
      </c>
      <c r="AX344" s="15" t="s">
        <v>80</v>
      </c>
      <c r="AY344" s="234" t="s">
        <v>218</v>
      </c>
    </row>
    <row r="345" spans="1:65" s="13" customFormat="1" ht="11.25">
      <c r="B345" s="202"/>
      <c r="C345" s="203"/>
      <c r="D345" s="204" t="s">
        <v>226</v>
      </c>
      <c r="E345" s="205" t="s">
        <v>1</v>
      </c>
      <c r="F345" s="206" t="s">
        <v>450</v>
      </c>
      <c r="G345" s="203"/>
      <c r="H345" s="207">
        <v>-15.2</v>
      </c>
      <c r="I345" s="208"/>
      <c r="J345" s="208"/>
      <c r="K345" s="203"/>
      <c r="L345" s="203"/>
      <c r="M345" s="209"/>
      <c r="N345" s="210"/>
      <c r="O345" s="211"/>
      <c r="P345" s="211"/>
      <c r="Q345" s="211"/>
      <c r="R345" s="211"/>
      <c r="S345" s="211"/>
      <c r="T345" s="211"/>
      <c r="U345" s="211"/>
      <c r="V345" s="211"/>
      <c r="W345" s="211"/>
      <c r="X345" s="212"/>
      <c r="AT345" s="213" t="s">
        <v>226</v>
      </c>
      <c r="AU345" s="213" t="s">
        <v>92</v>
      </c>
      <c r="AV345" s="13" t="s">
        <v>92</v>
      </c>
      <c r="AW345" s="13" t="s">
        <v>5</v>
      </c>
      <c r="AX345" s="13" t="s">
        <v>80</v>
      </c>
      <c r="AY345" s="213" t="s">
        <v>218</v>
      </c>
    </row>
    <row r="346" spans="1:65" s="14" customFormat="1" ht="11.25">
      <c r="B346" s="214"/>
      <c r="C346" s="215"/>
      <c r="D346" s="204" t="s">
        <v>226</v>
      </c>
      <c r="E346" s="216" t="s">
        <v>1</v>
      </c>
      <c r="F346" s="217" t="s">
        <v>227</v>
      </c>
      <c r="G346" s="215"/>
      <c r="H346" s="218">
        <v>7497.3610000000008</v>
      </c>
      <c r="I346" s="219"/>
      <c r="J346" s="219"/>
      <c r="K346" s="215"/>
      <c r="L346" s="215"/>
      <c r="M346" s="220"/>
      <c r="N346" s="221"/>
      <c r="O346" s="222"/>
      <c r="P346" s="222"/>
      <c r="Q346" s="222"/>
      <c r="R346" s="222"/>
      <c r="S346" s="222"/>
      <c r="T346" s="222"/>
      <c r="U346" s="222"/>
      <c r="V346" s="222"/>
      <c r="W346" s="222"/>
      <c r="X346" s="223"/>
      <c r="AT346" s="224" t="s">
        <v>226</v>
      </c>
      <c r="AU346" s="224" t="s">
        <v>92</v>
      </c>
      <c r="AV346" s="14" t="s">
        <v>224</v>
      </c>
      <c r="AW346" s="14" t="s">
        <v>5</v>
      </c>
      <c r="AX346" s="14" t="s">
        <v>85</v>
      </c>
      <c r="AY346" s="224" t="s">
        <v>218</v>
      </c>
    </row>
    <row r="347" spans="1:65" s="2" customFormat="1" ht="21.75" customHeight="1">
      <c r="A347" s="34"/>
      <c r="B347" s="35"/>
      <c r="C347" s="235" t="s">
        <v>451</v>
      </c>
      <c r="D347" s="235" t="s">
        <v>265</v>
      </c>
      <c r="E347" s="236" t="s">
        <v>452</v>
      </c>
      <c r="F347" s="237" t="s">
        <v>453</v>
      </c>
      <c r="G347" s="238" t="s">
        <v>114</v>
      </c>
      <c r="H347" s="239">
        <v>3855.6219999999998</v>
      </c>
      <c r="I347" s="240"/>
      <c r="J347" s="241"/>
      <c r="K347" s="242">
        <f>ROUND(P347*H347,2)</f>
        <v>0</v>
      </c>
      <c r="L347" s="241"/>
      <c r="M347" s="243"/>
      <c r="N347" s="244" t="s">
        <v>1</v>
      </c>
      <c r="O347" s="196" t="s">
        <v>43</v>
      </c>
      <c r="P347" s="197">
        <f>I347+J347</f>
        <v>0</v>
      </c>
      <c r="Q347" s="197">
        <f>ROUND(I347*H347,2)</f>
        <v>0</v>
      </c>
      <c r="R347" s="197">
        <f>ROUND(J347*H347,2)</f>
        <v>0</v>
      </c>
      <c r="S347" s="71"/>
      <c r="T347" s="198">
        <f>S347*H347</f>
        <v>0</v>
      </c>
      <c r="U347" s="198">
        <v>1.5E-3</v>
      </c>
      <c r="V347" s="198">
        <f>U347*H347</f>
        <v>5.7834329999999996</v>
      </c>
      <c r="W347" s="198">
        <v>0</v>
      </c>
      <c r="X347" s="199">
        <f>W347*H347</f>
        <v>0</v>
      </c>
      <c r="Y347" s="34"/>
      <c r="Z347" s="34"/>
      <c r="AA347" s="34"/>
      <c r="AB347" s="34"/>
      <c r="AC347" s="34"/>
      <c r="AD347" s="34"/>
      <c r="AE347" s="34"/>
      <c r="AR347" s="200" t="s">
        <v>269</v>
      </c>
      <c r="AT347" s="200" t="s">
        <v>265</v>
      </c>
      <c r="AU347" s="200" t="s">
        <v>92</v>
      </c>
      <c r="AY347" s="17" t="s">
        <v>218</v>
      </c>
      <c r="BE347" s="201">
        <f>IF(O347="základní",K347,0)</f>
        <v>0</v>
      </c>
      <c r="BF347" s="201">
        <f>IF(O347="snížená",K347,0)</f>
        <v>0</v>
      </c>
      <c r="BG347" s="201">
        <f>IF(O347="zákl. přenesená",K347,0)</f>
        <v>0</v>
      </c>
      <c r="BH347" s="201">
        <f>IF(O347="sníž. přenesená",K347,0)</f>
        <v>0</v>
      </c>
      <c r="BI347" s="201">
        <f>IF(O347="nulová",K347,0)</f>
        <v>0</v>
      </c>
      <c r="BJ347" s="17" t="s">
        <v>85</v>
      </c>
      <c r="BK347" s="201">
        <f>ROUND(P347*H347,2)</f>
        <v>0</v>
      </c>
      <c r="BL347" s="17" t="s">
        <v>260</v>
      </c>
      <c r="BM347" s="200" t="s">
        <v>454</v>
      </c>
    </row>
    <row r="348" spans="1:65" s="13" customFormat="1" ht="11.25">
      <c r="B348" s="202"/>
      <c r="C348" s="203"/>
      <c r="D348" s="204" t="s">
        <v>226</v>
      </c>
      <c r="E348" s="205" t="s">
        <v>1</v>
      </c>
      <c r="F348" s="206" t="s">
        <v>455</v>
      </c>
      <c r="G348" s="203"/>
      <c r="H348" s="207">
        <v>2794.989</v>
      </c>
      <c r="I348" s="208"/>
      <c r="J348" s="208"/>
      <c r="K348" s="203"/>
      <c r="L348" s="203"/>
      <c r="M348" s="209"/>
      <c r="N348" s="210"/>
      <c r="O348" s="211"/>
      <c r="P348" s="211"/>
      <c r="Q348" s="211"/>
      <c r="R348" s="211"/>
      <c r="S348" s="211"/>
      <c r="T348" s="211"/>
      <c r="U348" s="211"/>
      <c r="V348" s="211"/>
      <c r="W348" s="211"/>
      <c r="X348" s="212"/>
      <c r="AT348" s="213" t="s">
        <v>226</v>
      </c>
      <c r="AU348" s="213" t="s">
        <v>92</v>
      </c>
      <c r="AV348" s="13" t="s">
        <v>92</v>
      </c>
      <c r="AW348" s="13" t="s">
        <v>5</v>
      </c>
      <c r="AX348" s="13" t="s">
        <v>80</v>
      </c>
      <c r="AY348" s="213" t="s">
        <v>218</v>
      </c>
    </row>
    <row r="349" spans="1:65" s="13" customFormat="1" ht="11.25">
      <c r="B349" s="202"/>
      <c r="C349" s="203"/>
      <c r="D349" s="204" t="s">
        <v>226</v>
      </c>
      <c r="E349" s="205" t="s">
        <v>1</v>
      </c>
      <c r="F349" s="206" t="s">
        <v>456</v>
      </c>
      <c r="G349" s="203"/>
      <c r="H349" s="207">
        <v>389.73399999999998</v>
      </c>
      <c r="I349" s="208"/>
      <c r="J349" s="208"/>
      <c r="K349" s="203"/>
      <c r="L349" s="203"/>
      <c r="M349" s="209"/>
      <c r="N349" s="210"/>
      <c r="O349" s="211"/>
      <c r="P349" s="211"/>
      <c r="Q349" s="211"/>
      <c r="R349" s="211"/>
      <c r="S349" s="211"/>
      <c r="T349" s="211"/>
      <c r="U349" s="211"/>
      <c r="V349" s="211"/>
      <c r="W349" s="211"/>
      <c r="X349" s="212"/>
      <c r="AT349" s="213" t="s">
        <v>226</v>
      </c>
      <c r="AU349" s="213" t="s">
        <v>92</v>
      </c>
      <c r="AV349" s="13" t="s">
        <v>92</v>
      </c>
      <c r="AW349" s="13" t="s">
        <v>5</v>
      </c>
      <c r="AX349" s="13" t="s">
        <v>80</v>
      </c>
      <c r="AY349" s="213" t="s">
        <v>218</v>
      </c>
    </row>
    <row r="350" spans="1:65" s="13" customFormat="1" ht="11.25">
      <c r="B350" s="202"/>
      <c r="C350" s="203"/>
      <c r="D350" s="204" t="s">
        <v>226</v>
      </c>
      <c r="E350" s="205" t="s">
        <v>1</v>
      </c>
      <c r="F350" s="206" t="s">
        <v>457</v>
      </c>
      <c r="G350" s="203"/>
      <c r="H350" s="207">
        <v>154.56399999999999</v>
      </c>
      <c r="I350" s="208"/>
      <c r="J350" s="208"/>
      <c r="K350" s="203"/>
      <c r="L350" s="203"/>
      <c r="M350" s="209"/>
      <c r="N350" s="210"/>
      <c r="O350" s="211"/>
      <c r="P350" s="211"/>
      <c r="Q350" s="211"/>
      <c r="R350" s="211"/>
      <c r="S350" s="211"/>
      <c r="T350" s="211"/>
      <c r="U350" s="211"/>
      <c r="V350" s="211"/>
      <c r="W350" s="211"/>
      <c r="X350" s="212"/>
      <c r="AT350" s="213" t="s">
        <v>226</v>
      </c>
      <c r="AU350" s="213" t="s">
        <v>92</v>
      </c>
      <c r="AV350" s="13" t="s">
        <v>92</v>
      </c>
      <c r="AW350" s="13" t="s">
        <v>5</v>
      </c>
      <c r="AX350" s="13" t="s">
        <v>80</v>
      </c>
      <c r="AY350" s="213" t="s">
        <v>218</v>
      </c>
    </row>
    <row r="351" spans="1:65" s="13" customFormat="1" ht="11.25">
      <c r="B351" s="202"/>
      <c r="C351" s="203"/>
      <c r="D351" s="204" t="s">
        <v>226</v>
      </c>
      <c r="E351" s="205" t="s">
        <v>1</v>
      </c>
      <c r="F351" s="206" t="s">
        <v>458</v>
      </c>
      <c r="G351" s="203"/>
      <c r="H351" s="207">
        <v>161.916</v>
      </c>
      <c r="I351" s="208"/>
      <c r="J351" s="208"/>
      <c r="K351" s="203"/>
      <c r="L351" s="203"/>
      <c r="M351" s="209"/>
      <c r="N351" s="210"/>
      <c r="O351" s="211"/>
      <c r="P351" s="211"/>
      <c r="Q351" s="211"/>
      <c r="R351" s="211"/>
      <c r="S351" s="211"/>
      <c r="T351" s="211"/>
      <c r="U351" s="211"/>
      <c r="V351" s="211"/>
      <c r="W351" s="211"/>
      <c r="X351" s="212"/>
      <c r="AT351" s="213" t="s">
        <v>226</v>
      </c>
      <c r="AU351" s="213" t="s">
        <v>92</v>
      </c>
      <c r="AV351" s="13" t="s">
        <v>92</v>
      </c>
      <c r="AW351" s="13" t="s">
        <v>5</v>
      </c>
      <c r="AX351" s="13" t="s">
        <v>80</v>
      </c>
      <c r="AY351" s="213" t="s">
        <v>218</v>
      </c>
    </row>
    <row r="352" spans="1:65" s="13" customFormat="1" ht="11.25">
      <c r="B352" s="202"/>
      <c r="C352" s="203"/>
      <c r="D352" s="204" t="s">
        <v>226</v>
      </c>
      <c r="E352" s="205" t="s">
        <v>1</v>
      </c>
      <c r="F352" s="206" t="s">
        <v>459</v>
      </c>
      <c r="G352" s="203"/>
      <c r="H352" s="207">
        <v>523.38499999999999</v>
      </c>
      <c r="I352" s="208"/>
      <c r="J352" s="208"/>
      <c r="K352" s="203"/>
      <c r="L352" s="203"/>
      <c r="M352" s="209"/>
      <c r="N352" s="210"/>
      <c r="O352" s="211"/>
      <c r="P352" s="211"/>
      <c r="Q352" s="211"/>
      <c r="R352" s="211"/>
      <c r="S352" s="211"/>
      <c r="T352" s="211"/>
      <c r="U352" s="211"/>
      <c r="V352" s="211"/>
      <c r="W352" s="211"/>
      <c r="X352" s="212"/>
      <c r="AT352" s="213" t="s">
        <v>226</v>
      </c>
      <c r="AU352" s="213" t="s">
        <v>92</v>
      </c>
      <c r="AV352" s="13" t="s">
        <v>92</v>
      </c>
      <c r="AW352" s="13" t="s">
        <v>5</v>
      </c>
      <c r="AX352" s="13" t="s">
        <v>80</v>
      </c>
      <c r="AY352" s="213" t="s">
        <v>218</v>
      </c>
    </row>
    <row r="353" spans="1:65" s="15" customFormat="1" ht="11.25">
      <c r="B353" s="225"/>
      <c r="C353" s="226"/>
      <c r="D353" s="204" t="s">
        <v>226</v>
      </c>
      <c r="E353" s="227" t="s">
        <v>1</v>
      </c>
      <c r="F353" s="228" t="s">
        <v>446</v>
      </c>
      <c r="G353" s="226"/>
      <c r="H353" s="227" t="s">
        <v>1</v>
      </c>
      <c r="I353" s="229"/>
      <c r="J353" s="229"/>
      <c r="K353" s="226"/>
      <c r="L353" s="226"/>
      <c r="M353" s="230"/>
      <c r="N353" s="231"/>
      <c r="O353" s="232"/>
      <c r="P353" s="232"/>
      <c r="Q353" s="232"/>
      <c r="R353" s="232"/>
      <c r="S353" s="232"/>
      <c r="T353" s="232"/>
      <c r="U353" s="232"/>
      <c r="V353" s="232"/>
      <c r="W353" s="232"/>
      <c r="X353" s="233"/>
      <c r="AT353" s="234" t="s">
        <v>226</v>
      </c>
      <c r="AU353" s="234" t="s">
        <v>92</v>
      </c>
      <c r="AV353" s="15" t="s">
        <v>85</v>
      </c>
      <c r="AW353" s="15" t="s">
        <v>5</v>
      </c>
      <c r="AX353" s="15" t="s">
        <v>80</v>
      </c>
      <c r="AY353" s="234" t="s">
        <v>218</v>
      </c>
    </row>
    <row r="354" spans="1:65" s="13" customFormat="1" ht="11.25">
      <c r="B354" s="202"/>
      <c r="C354" s="203"/>
      <c r="D354" s="204" t="s">
        <v>226</v>
      </c>
      <c r="E354" s="205" t="s">
        <v>1</v>
      </c>
      <c r="F354" s="206" t="s">
        <v>460</v>
      </c>
      <c r="G354" s="203"/>
      <c r="H354" s="207">
        <v>-134.886</v>
      </c>
      <c r="I354" s="208"/>
      <c r="J354" s="208"/>
      <c r="K354" s="203"/>
      <c r="L354" s="203"/>
      <c r="M354" s="209"/>
      <c r="N354" s="210"/>
      <c r="O354" s="211"/>
      <c r="P354" s="211"/>
      <c r="Q354" s="211"/>
      <c r="R354" s="211"/>
      <c r="S354" s="211"/>
      <c r="T354" s="211"/>
      <c r="U354" s="211"/>
      <c r="V354" s="211"/>
      <c r="W354" s="211"/>
      <c r="X354" s="212"/>
      <c r="AT354" s="213" t="s">
        <v>226</v>
      </c>
      <c r="AU354" s="213" t="s">
        <v>92</v>
      </c>
      <c r="AV354" s="13" t="s">
        <v>92</v>
      </c>
      <c r="AW354" s="13" t="s">
        <v>5</v>
      </c>
      <c r="AX354" s="13" t="s">
        <v>80</v>
      </c>
      <c r="AY354" s="213" t="s">
        <v>218</v>
      </c>
    </row>
    <row r="355" spans="1:65" s="13" customFormat="1" ht="11.25">
      <c r="B355" s="202"/>
      <c r="C355" s="203"/>
      <c r="D355" s="204" t="s">
        <v>226</v>
      </c>
      <c r="E355" s="205" t="s">
        <v>1</v>
      </c>
      <c r="F355" s="206" t="s">
        <v>461</v>
      </c>
      <c r="G355" s="203"/>
      <c r="H355" s="207">
        <v>-26.1</v>
      </c>
      <c r="I355" s="208"/>
      <c r="J355" s="208"/>
      <c r="K355" s="203"/>
      <c r="L355" s="203"/>
      <c r="M355" s="209"/>
      <c r="N355" s="210"/>
      <c r="O355" s="211"/>
      <c r="P355" s="211"/>
      <c r="Q355" s="211"/>
      <c r="R355" s="211"/>
      <c r="S355" s="211"/>
      <c r="T355" s="211"/>
      <c r="U355" s="211"/>
      <c r="V355" s="211"/>
      <c r="W355" s="211"/>
      <c r="X355" s="212"/>
      <c r="AT355" s="213" t="s">
        <v>226</v>
      </c>
      <c r="AU355" s="213" t="s">
        <v>92</v>
      </c>
      <c r="AV355" s="13" t="s">
        <v>92</v>
      </c>
      <c r="AW355" s="13" t="s">
        <v>5</v>
      </c>
      <c r="AX355" s="13" t="s">
        <v>80</v>
      </c>
      <c r="AY355" s="213" t="s">
        <v>218</v>
      </c>
    </row>
    <row r="356" spans="1:65" s="15" customFormat="1" ht="11.25">
      <c r="B356" s="225"/>
      <c r="C356" s="226"/>
      <c r="D356" s="204" t="s">
        <v>226</v>
      </c>
      <c r="E356" s="227" t="s">
        <v>1</v>
      </c>
      <c r="F356" s="228" t="s">
        <v>449</v>
      </c>
      <c r="G356" s="226"/>
      <c r="H356" s="227" t="s">
        <v>1</v>
      </c>
      <c r="I356" s="229"/>
      <c r="J356" s="229"/>
      <c r="K356" s="226"/>
      <c r="L356" s="226"/>
      <c r="M356" s="230"/>
      <c r="N356" s="231"/>
      <c r="O356" s="232"/>
      <c r="P356" s="232"/>
      <c r="Q356" s="232"/>
      <c r="R356" s="232"/>
      <c r="S356" s="232"/>
      <c r="T356" s="232"/>
      <c r="U356" s="232"/>
      <c r="V356" s="232"/>
      <c r="W356" s="232"/>
      <c r="X356" s="233"/>
      <c r="AT356" s="234" t="s">
        <v>226</v>
      </c>
      <c r="AU356" s="234" t="s">
        <v>92</v>
      </c>
      <c r="AV356" s="15" t="s">
        <v>85</v>
      </c>
      <c r="AW356" s="15" t="s">
        <v>5</v>
      </c>
      <c r="AX356" s="15" t="s">
        <v>80</v>
      </c>
      <c r="AY356" s="234" t="s">
        <v>218</v>
      </c>
    </row>
    <row r="357" spans="1:65" s="13" customFormat="1" ht="11.25">
      <c r="B357" s="202"/>
      <c r="C357" s="203"/>
      <c r="D357" s="204" t="s">
        <v>226</v>
      </c>
      <c r="E357" s="205" t="s">
        <v>1</v>
      </c>
      <c r="F357" s="206" t="s">
        <v>462</v>
      </c>
      <c r="G357" s="203"/>
      <c r="H357" s="207">
        <v>-7.98</v>
      </c>
      <c r="I357" s="208"/>
      <c r="J357" s="208"/>
      <c r="K357" s="203"/>
      <c r="L357" s="203"/>
      <c r="M357" s="209"/>
      <c r="N357" s="210"/>
      <c r="O357" s="211"/>
      <c r="P357" s="211"/>
      <c r="Q357" s="211"/>
      <c r="R357" s="211"/>
      <c r="S357" s="211"/>
      <c r="T357" s="211"/>
      <c r="U357" s="211"/>
      <c r="V357" s="211"/>
      <c r="W357" s="211"/>
      <c r="X357" s="212"/>
      <c r="AT357" s="213" t="s">
        <v>226</v>
      </c>
      <c r="AU357" s="213" t="s">
        <v>92</v>
      </c>
      <c r="AV357" s="13" t="s">
        <v>92</v>
      </c>
      <c r="AW357" s="13" t="s">
        <v>5</v>
      </c>
      <c r="AX357" s="13" t="s">
        <v>80</v>
      </c>
      <c r="AY357" s="213" t="s">
        <v>218</v>
      </c>
    </row>
    <row r="358" spans="1:65" s="14" customFormat="1" ht="11.25">
      <c r="B358" s="214"/>
      <c r="C358" s="215"/>
      <c r="D358" s="204" t="s">
        <v>226</v>
      </c>
      <c r="E358" s="216" t="s">
        <v>1</v>
      </c>
      <c r="F358" s="217" t="s">
        <v>227</v>
      </c>
      <c r="G358" s="215"/>
      <c r="H358" s="218">
        <v>3855.6219999999998</v>
      </c>
      <c r="I358" s="219"/>
      <c r="J358" s="219"/>
      <c r="K358" s="215"/>
      <c r="L358" s="215"/>
      <c r="M358" s="220"/>
      <c r="N358" s="221"/>
      <c r="O358" s="222"/>
      <c r="P358" s="222"/>
      <c r="Q358" s="222"/>
      <c r="R358" s="222"/>
      <c r="S358" s="222"/>
      <c r="T358" s="222"/>
      <c r="U358" s="222"/>
      <c r="V358" s="222"/>
      <c r="W358" s="222"/>
      <c r="X358" s="223"/>
      <c r="AT358" s="224" t="s">
        <v>226</v>
      </c>
      <c r="AU358" s="224" t="s">
        <v>92</v>
      </c>
      <c r="AV358" s="14" t="s">
        <v>224</v>
      </c>
      <c r="AW358" s="14" t="s">
        <v>5</v>
      </c>
      <c r="AX358" s="14" t="s">
        <v>85</v>
      </c>
      <c r="AY358" s="224" t="s">
        <v>218</v>
      </c>
    </row>
    <row r="359" spans="1:65" s="2" customFormat="1" ht="21.75" customHeight="1">
      <c r="A359" s="34"/>
      <c r="B359" s="35"/>
      <c r="C359" s="235" t="s">
        <v>463</v>
      </c>
      <c r="D359" s="235" t="s">
        <v>265</v>
      </c>
      <c r="E359" s="236" t="s">
        <v>464</v>
      </c>
      <c r="F359" s="237" t="s">
        <v>465</v>
      </c>
      <c r="G359" s="238" t="s">
        <v>114</v>
      </c>
      <c r="H359" s="239">
        <v>4096.9399999999996</v>
      </c>
      <c r="I359" s="240"/>
      <c r="J359" s="241"/>
      <c r="K359" s="242">
        <f>ROUND(P359*H359,2)</f>
        <v>0</v>
      </c>
      <c r="L359" s="241"/>
      <c r="M359" s="243"/>
      <c r="N359" s="244" t="s">
        <v>1</v>
      </c>
      <c r="O359" s="196" t="s">
        <v>43</v>
      </c>
      <c r="P359" s="197">
        <f>I359+J359</f>
        <v>0</v>
      </c>
      <c r="Q359" s="197">
        <f>ROUND(I359*H359,2)</f>
        <v>0</v>
      </c>
      <c r="R359" s="197">
        <f>ROUND(J359*H359,2)</f>
        <v>0</v>
      </c>
      <c r="S359" s="71"/>
      <c r="T359" s="198">
        <f>S359*H359</f>
        <v>0</v>
      </c>
      <c r="U359" s="198">
        <v>2E-3</v>
      </c>
      <c r="V359" s="198">
        <f>U359*H359</f>
        <v>8.1938800000000001</v>
      </c>
      <c r="W359" s="198">
        <v>0</v>
      </c>
      <c r="X359" s="199">
        <f>W359*H359</f>
        <v>0</v>
      </c>
      <c r="Y359" s="34"/>
      <c r="Z359" s="34"/>
      <c r="AA359" s="34"/>
      <c r="AB359" s="34"/>
      <c r="AC359" s="34"/>
      <c r="AD359" s="34"/>
      <c r="AE359" s="34"/>
      <c r="AR359" s="200" t="s">
        <v>269</v>
      </c>
      <c r="AT359" s="200" t="s">
        <v>265</v>
      </c>
      <c r="AU359" s="200" t="s">
        <v>92</v>
      </c>
      <c r="AY359" s="17" t="s">
        <v>218</v>
      </c>
      <c r="BE359" s="201">
        <f>IF(O359="základní",K359,0)</f>
        <v>0</v>
      </c>
      <c r="BF359" s="201">
        <f>IF(O359="snížená",K359,0)</f>
        <v>0</v>
      </c>
      <c r="BG359" s="201">
        <f>IF(O359="zákl. přenesená",K359,0)</f>
        <v>0</v>
      </c>
      <c r="BH359" s="201">
        <f>IF(O359="sníž. přenesená",K359,0)</f>
        <v>0</v>
      </c>
      <c r="BI359" s="201">
        <f>IF(O359="nulová",K359,0)</f>
        <v>0</v>
      </c>
      <c r="BJ359" s="17" t="s">
        <v>85</v>
      </c>
      <c r="BK359" s="201">
        <f>ROUND(P359*H359,2)</f>
        <v>0</v>
      </c>
      <c r="BL359" s="17" t="s">
        <v>260</v>
      </c>
      <c r="BM359" s="200" t="s">
        <v>466</v>
      </c>
    </row>
    <row r="360" spans="1:65" s="13" customFormat="1" ht="11.25">
      <c r="B360" s="202"/>
      <c r="C360" s="203"/>
      <c r="D360" s="204" t="s">
        <v>226</v>
      </c>
      <c r="E360" s="205" t="s">
        <v>1</v>
      </c>
      <c r="F360" s="206" t="s">
        <v>455</v>
      </c>
      <c r="G360" s="203"/>
      <c r="H360" s="207">
        <v>2794.989</v>
      </c>
      <c r="I360" s="208"/>
      <c r="J360" s="208"/>
      <c r="K360" s="203"/>
      <c r="L360" s="203"/>
      <c r="M360" s="209"/>
      <c r="N360" s="210"/>
      <c r="O360" s="211"/>
      <c r="P360" s="211"/>
      <c r="Q360" s="211"/>
      <c r="R360" s="211"/>
      <c r="S360" s="211"/>
      <c r="T360" s="211"/>
      <c r="U360" s="211"/>
      <c r="V360" s="211"/>
      <c r="W360" s="211"/>
      <c r="X360" s="212"/>
      <c r="AT360" s="213" t="s">
        <v>226</v>
      </c>
      <c r="AU360" s="213" t="s">
        <v>92</v>
      </c>
      <c r="AV360" s="13" t="s">
        <v>92</v>
      </c>
      <c r="AW360" s="13" t="s">
        <v>5</v>
      </c>
      <c r="AX360" s="13" t="s">
        <v>80</v>
      </c>
      <c r="AY360" s="213" t="s">
        <v>218</v>
      </c>
    </row>
    <row r="361" spans="1:65" s="13" customFormat="1" ht="11.25">
      <c r="B361" s="202"/>
      <c r="C361" s="203"/>
      <c r="D361" s="204" t="s">
        <v>226</v>
      </c>
      <c r="E361" s="205" t="s">
        <v>1</v>
      </c>
      <c r="F361" s="206" t="s">
        <v>456</v>
      </c>
      <c r="G361" s="203"/>
      <c r="H361" s="207">
        <v>389.73399999999998</v>
      </c>
      <c r="I361" s="208"/>
      <c r="J361" s="208"/>
      <c r="K361" s="203"/>
      <c r="L361" s="203"/>
      <c r="M361" s="209"/>
      <c r="N361" s="210"/>
      <c r="O361" s="211"/>
      <c r="P361" s="211"/>
      <c r="Q361" s="211"/>
      <c r="R361" s="211"/>
      <c r="S361" s="211"/>
      <c r="T361" s="211"/>
      <c r="U361" s="211"/>
      <c r="V361" s="211"/>
      <c r="W361" s="211"/>
      <c r="X361" s="212"/>
      <c r="AT361" s="213" t="s">
        <v>226</v>
      </c>
      <c r="AU361" s="213" t="s">
        <v>92</v>
      </c>
      <c r="AV361" s="13" t="s">
        <v>92</v>
      </c>
      <c r="AW361" s="13" t="s">
        <v>5</v>
      </c>
      <c r="AX361" s="13" t="s">
        <v>80</v>
      </c>
      <c r="AY361" s="213" t="s">
        <v>218</v>
      </c>
    </row>
    <row r="362" spans="1:65" s="13" customFormat="1" ht="11.25">
      <c r="B362" s="202"/>
      <c r="C362" s="203"/>
      <c r="D362" s="204" t="s">
        <v>226</v>
      </c>
      <c r="E362" s="205" t="s">
        <v>1</v>
      </c>
      <c r="F362" s="206" t="s">
        <v>457</v>
      </c>
      <c r="G362" s="203"/>
      <c r="H362" s="207">
        <v>154.56399999999999</v>
      </c>
      <c r="I362" s="208"/>
      <c r="J362" s="208"/>
      <c r="K362" s="203"/>
      <c r="L362" s="203"/>
      <c r="M362" s="209"/>
      <c r="N362" s="210"/>
      <c r="O362" s="211"/>
      <c r="P362" s="211"/>
      <c r="Q362" s="211"/>
      <c r="R362" s="211"/>
      <c r="S362" s="211"/>
      <c r="T362" s="211"/>
      <c r="U362" s="211"/>
      <c r="V362" s="211"/>
      <c r="W362" s="211"/>
      <c r="X362" s="212"/>
      <c r="AT362" s="213" t="s">
        <v>226</v>
      </c>
      <c r="AU362" s="213" t="s">
        <v>92</v>
      </c>
      <c r="AV362" s="13" t="s">
        <v>92</v>
      </c>
      <c r="AW362" s="13" t="s">
        <v>5</v>
      </c>
      <c r="AX362" s="13" t="s">
        <v>80</v>
      </c>
      <c r="AY362" s="213" t="s">
        <v>218</v>
      </c>
    </row>
    <row r="363" spans="1:65" s="13" customFormat="1" ht="11.25">
      <c r="B363" s="202"/>
      <c r="C363" s="203"/>
      <c r="D363" s="204" t="s">
        <v>226</v>
      </c>
      <c r="E363" s="205" t="s">
        <v>1</v>
      </c>
      <c r="F363" s="206" t="s">
        <v>458</v>
      </c>
      <c r="G363" s="203"/>
      <c r="H363" s="207">
        <v>161.916</v>
      </c>
      <c r="I363" s="208"/>
      <c r="J363" s="208"/>
      <c r="K363" s="203"/>
      <c r="L363" s="203"/>
      <c r="M363" s="209"/>
      <c r="N363" s="210"/>
      <c r="O363" s="211"/>
      <c r="P363" s="211"/>
      <c r="Q363" s="211"/>
      <c r="R363" s="211"/>
      <c r="S363" s="211"/>
      <c r="T363" s="211"/>
      <c r="U363" s="211"/>
      <c r="V363" s="211"/>
      <c r="W363" s="211"/>
      <c r="X363" s="212"/>
      <c r="AT363" s="213" t="s">
        <v>226</v>
      </c>
      <c r="AU363" s="213" t="s">
        <v>92</v>
      </c>
      <c r="AV363" s="13" t="s">
        <v>92</v>
      </c>
      <c r="AW363" s="13" t="s">
        <v>5</v>
      </c>
      <c r="AX363" s="13" t="s">
        <v>80</v>
      </c>
      <c r="AY363" s="213" t="s">
        <v>218</v>
      </c>
    </row>
    <row r="364" spans="1:65" s="13" customFormat="1" ht="11.25">
      <c r="B364" s="202"/>
      <c r="C364" s="203"/>
      <c r="D364" s="204" t="s">
        <v>226</v>
      </c>
      <c r="E364" s="205" t="s">
        <v>1</v>
      </c>
      <c r="F364" s="206" t="s">
        <v>459</v>
      </c>
      <c r="G364" s="203"/>
      <c r="H364" s="207">
        <v>523.38499999999999</v>
      </c>
      <c r="I364" s="208"/>
      <c r="J364" s="208"/>
      <c r="K364" s="203"/>
      <c r="L364" s="203"/>
      <c r="M364" s="209"/>
      <c r="N364" s="210"/>
      <c r="O364" s="211"/>
      <c r="P364" s="211"/>
      <c r="Q364" s="211"/>
      <c r="R364" s="211"/>
      <c r="S364" s="211"/>
      <c r="T364" s="211"/>
      <c r="U364" s="211"/>
      <c r="V364" s="211"/>
      <c r="W364" s="211"/>
      <c r="X364" s="212"/>
      <c r="AT364" s="213" t="s">
        <v>226</v>
      </c>
      <c r="AU364" s="213" t="s">
        <v>92</v>
      </c>
      <c r="AV364" s="13" t="s">
        <v>92</v>
      </c>
      <c r="AW364" s="13" t="s">
        <v>5</v>
      </c>
      <c r="AX364" s="13" t="s">
        <v>80</v>
      </c>
      <c r="AY364" s="213" t="s">
        <v>218</v>
      </c>
    </row>
    <row r="365" spans="1:65" s="15" customFormat="1" ht="11.25">
      <c r="B365" s="225"/>
      <c r="C365" s="226"/>
      <c r="D365" s="204" t="s">
        <v>226</v>
      </c>
      <c r="E365" s="227" t="s">
        <v>1</v>
      </c>
      <c r="F365" s="228" t="s">
        <v>449</v>
      </c>
      <c r="G365" s="226"/>
      <c r="H365" s="227" t="s">
        <v>1</v>
      </c>
      <c r="I365" s="229"/>
      <c r="J365" s="229"/>
      <c r="K365" s="226"/>
      <c r="L365" s="226"/>
      <c r="M365" s="230"/>
      <c r="N365" s="231"/>
      <c r="O365" s="232"/>
      <c r="P365" s="232"/>
      <c r="Q365" s="232"/>
      <c r="R365" s="232"/>
      <c r="S365" s="232"/>
      <c r="T365" s="232"/>
      <c r="U365" s="232"/>
      <c r="V365" s="232"/>
      <c r="W365" s="232"/>
      <c r="X365" s="233"/>
      <c r="AT365" s="234" t="s">
        <v>226</v>
      </c>
      <c r="AU365" s="234" t="s">
        <v>92</v>
      </c>
      <c r="AV365" s="15" t="s">
        <v>85</v>
      </c>
      <c r="AW365" s="15" t="s">
        <v>5</v>
      </c>
      <c r="AX365" s="15" t="s">
        <v>80</v>
      </c>
      <c r="AY365" s="234" t="s">
        <v>218</v>
      </c>
    </row>
    <row r="366" spans="1:65" s="13" customFormat="1" ht="11.25">
      <c r="B366" s="202"/>
      <c r="C366" s="203"/>
      <c r="D366" s="204" t="s">
        <v>226</v>
      </c>
      <c r="E366" s="205" t="s">
        <v>1</v>
      </c>
      <c r="F366" s="206" t="s">
        <v>462</v>
      </c>
      <c r="G366" s="203"/>
      <c r="H366" s="207">
        <v>-7.98</v>
      </c>
      <c r="I366" s="208"/>
      <c r="J366" s="208"/>
      <c r="K366" s="203"/>
      <c r="L366" s="203"/>
      <c r="M366" s="209"/>
      <c r="N366" s="210"/>
      <c r="O366" s="211"/>
      <c r="P366" s="211"/>
      <c r="Q366" s="211"/>
      <c r="R366" s="211"/>
      <c r="S366" s="211"/>
      <c r="T366" s="211"/>
      <c r="U366" s="211"/>
      <c r="V366" s="211"/>
      <c r="W366" s="211"/>
      <c r="X366" s="212"/>
      <c r="AT366" s="213" t="s">
        <v>226</v>
      </c>
      <c r="AU366" s="213" t="s">
        <v>92</v>
      </c>
      <c r="AV366" s="13" t="s">
        <v>92</v>
      </c>
      <c r="AW366" s="13" t="s">
        <v>5</v>
      </c>
      <c r="AX366" s="13" t="s">
        <v>80</v>
      </c>
      <c r="AY366" s="213" t="s">
        <v>218</v>
      </c>
    </row>
    <row r="367" spans="1:65" s="14" customFormat="1" ht="11.25">
      <c r="B367" s="214"/>
      <c r="C367" s="215"/>
      <c r="D367" s="204" t="s">
        <v>226</v>
      </c>
      <c r="E367" s="216" t="s">
        <v>1</v>
      </c>
      <c r="F367" s="217" t="s">
        <v>227</v>
      </c>
      <c r="G367" s="215"/>
      <c r="H367" s="218">
        <v>4016.6080000000002</v>
      </c>
      <c r="I367" s="219"/>
      <c r="J367" s="219"/>
      <c r="K367" s="215"/>
      <c r="L367" s="215"/>
      <c r="M367" s="220"/>
      <c r="N367" s="221"/>
      <c r="O367" s="222"/>
      <c r="P367" s="222"/>
      <c r="Q367" s="222"/>
      <c r="R367" s="222"/>
      <c r="S367" s="222"/>
      <c r="T367" s="222"/>
      <c r="U367" s="222"/>
      <c r="V367" s="222"/>
      <c r="W367" s="222"/>
      <c r="X367" s="223"/>
      <c r="AT367" s="224" t="s">
        <v>226</v>
      </c>
      <c r="AU367" s="224" t="s">
        <v>92</v>
      </c>
      <c r="AV367" s="14" t="s">
        <v>224</v>
      </c>
      <c r="AW367" s="14" t="s">
        <v>5</v>
      </c>
      <c r="AX367" s="14" t="s">
        <v>85</v>
      </c>
      <c r="AY367" s="224" t="s">
        <v>218</v>
      </c>
    </row>
    <row r="368" spans="1:65" s="13" customFormat="1" ht="11.25">
      <c r="B368" s="202"/>
      <c r="C368" s="203"/>
      <c r="D368" s="204" t="s">
        <v>226</v>
      </c>
      <c r="E368" s="203"/>
      <c r="F368" s="206" t="s">
        <v>467</v>
      </c>
      <c r="G368" s="203"/>
      <c r="H368" s="207">
        <v>4096.9399999999996</v>
      </c>
      <c r="I368" s="208"/>
      <c r="J368" s="208"/>
      <c r="K368" s="203"/>
      <c r="L368" s="203"/>
      <c r="M368" s="209"/>
      <c r="N368" s="210"/>
      <c r="O368" s="211"/>
      <c r="P368" s="211"/>
      <c r="Q368" s="211"/>
      <c r="R368" s="211"/>
      <c r="S368" s="211"/>
      <c r="T368" s="211"/>
      <c r="U368" s="211"/>
      <c r="V368" s="211"/>
      <c r="W368" s="211"/>
      <c r="X368" s="212"/>
      <c r="AT368" s="213" t="s">
        <v>226</v>
      </c>
      <c r="AU368" s="213" t="s">
        <v>92</v>
      </c>
      <c r="AV368" s="13" t="s">
        <v>92</v>
      </c>
      <c r="AW368" s="13" t="s">
        <v>4</v>
      </c>
      <c r="AX368" s="13" t="s">
        <v>85</v>
      </c>
      <c r="AY368" s="213" t="s">
        <v>218</v>
      </c>
    </row>
    <row r="369" spans="1:65" s="2" customFormat="1" ht="21.75" customHeight="1">
      <c r="A369" s="34"/>
      <c r="B369" s="35"/>
      <c r="C369" s="235" t="s">
        <v>468</v>
      </c>
      <c r="D369" s="235" t="s">
        <v>265</v>
      </c>
      <c r="E369" s="236" t="s">
        <v>469</v>
      </c>
      <c r="F369" s="237" t="s">
        <v>470</v>
      </c>
      <c r="G369" s="238" t="s">
        <v>114</v>
      </c>
      <c r="H369" s="239">
        <v>179.84800000000001</v>
      </c>
      <c r="I369" s="240"/>
      <c r="J369" s="241"/>
      <c r="K369" s="242">
        <f>ROUND(P369*H369,2)</f>
        <v>0</v>
      </c>
      <c r="L369" s="241"/>
      <c r="M369" s="243"/>
      <c r="N369" s="244" t="s">
        <v>1</v>
      </c>
      <c r="O369" s="196" t="s">
        <v>43</v>
      </c>
      <c r="P369" s="197">
        <f>I369+J369</f>
        <v>0</v>
      </c>
      <c r="Q369" s="197">
        <f>ROUND(I369*H369,2)</f>
        <v>0</v>
      </c>
      <c r="R369" s="197">
        <f>ROUND(J369*H369,2)</f>
        <v>0</v>
      </c>
      <c r="S369" s="71"/>
      <c r="T369" s="198">
        <f>S369*H369</f>
        <v>0</v>
      </c>
      <c r="U369" s="198">
        <v>3.0000000000000001E-3</v>
      </c>
      <c r="V369" s="198">
        <f>U369*H369</f>
        <v>0.53954400000000002</v>
      </c>
      <c r="W369" s="198">
        <v>0</v>
      </c>
      <c r="X369" s="199">
        <f>W369*H369</f>
        <v>0</v>
      </c>
      <c r="Y369" s="34"/>
      <c r="Z369" s="34"/>
      <c r="AA369" s="34"/>
      <c r="AB369" s="34"/>
      <c r="AC369" s="34"/>
      <c r="AD369" s="34"/>
      <c r="AE369" s="34"/>
      <c r="AR369" s="200" t="s">
        <v>269</v>
      </c>
      <c r="AT369" s="200" t="s">
        <v>265</v>
      </c>
      <c r="AU369" s="200" t="s">
        <v>92</v>
      </c>
      <c r="AY369" s="17" t="s">
        <v>218</v>
      </c>
      <c r="BE369" s="201">
        <f>IF(O369="základní",K369,0)</f>
        <v>0</v>
      </c>
      <c r="BF369" s="201">
        <f>IF(O369="snížená",K369,0)</f>
        <v>0</v>
      </c>
      <c r="BG369" s="201">
        <f>IF(O369="zákl. přenesená",K369,0)</f>
        <v>0</v>
      </c>
      <c r="BH369" s="201">
        <f>IF(O369="sníž. přenesená",K369,0)</f>
        <v>0</v>
      </c>
      <c r="BI369" s="201">
        <f>IF(O369="nulová",K369,0)</f>
        <v>0</v>
      </c>
      <c r="BJ369" s="17" t="s">
        <v>85</v>
      </c>
      <c r="BK369" s="201">
        <f>ROUND(P369*H369,2)</f>
        <v>0</v>
      </c>
      <c r="BL369" s="17" t="s">
        <v>260</v>
      </c>
      <c r="BM369" s="200" t="s">
        <v>471</v>
      </c>
    </row>
    <row r="370" spans="1:65" s="13" customFormat="1" ht="11.25">
      <c r="B370" s="202"/>
      <c r="C370" s="203"/>
      <c r="D370" s="204" t="s">
        <v>226</v>
      </c>
      <c r="E370" s="205" t="s">
        <v>1</v>
      </c>
      <c r="F370" s="206" t="s">
        <v>472</v>
      </c>
      <c r="G370" s="203"/>
      <c r="H370" s="207">
        <v>179.84800000000001</v>
      </c>
      <c r="I370" s="208"/>
      <c r="J370" s="208"/>
      <c r="K370" s="203"/>
      <c r="L370" s="203"/>
      <c r="M370" s="209"/>
      <c r="N370" s="210"/>
      <c r="O370" s="211"/>
      <c r="P370" s="211"/>
      <c r="Q370" s="211"/>
      <c r="R370" s="211"/>
      <c r="S370" s="211"/>
      <c r="T370" s="211"/>
      <c r="U370" s="211"/>
      <c r="V370" s="211"/>
      <c r="W370" s="211"/>
      <c r="X370" s="212"/>
      <c r="AT370" s="213" t="s">
        <v>226</v>
      </c>
      <c r="AU370" s="213" t="s">
        <v>92</v>
      </c>
      <c r="AV370" s="13" t="s">
        <v>92</v>
      </c>
      <c r="AW370" s="13" t="s">
        <v>5</v>
      </c>
      <c r="AX370" s="13" t="s">
        <v>80</v>
      </c>
      <c r="AY370" s="213" t="s">
        <v>218</v>
      </c>
    </row>
    <row r="371" spans="1:65" s="14" customFormat="1" ht="11.25">
      <c r="B371" s="214"/>
      <c r="C371" s="215"/>
      <c r="D371" s="204" t="s">
        <v>226</v>
      </c>
      <c r="E371" s="216" t="s">
        <v>1</v>
      </c>
      <c r="F371" s="217" t="s">
        <v>227</v>
      </c>
      <c r="G371" s="215"/>
      <c r="H371" s="218">
        <v>179.84800000000001</v>
      </c>
      <c r="I371" s="219"/>
      <c r="J371" s="219"/>
      <c r="K371" s="215"/>
      <c r="L371" s="215"/>
      <c r="M371" s="220"/>
      <c r="N371" s="221"/>
      <c r="O371" s="222"/>
      <c r="P371" s="222"/>
      <c r="Q371" s="222"/>
      <c r="R371" s="222"/>
      <c r="S371" s="222"/>
      <c r="T371" s="222"/>
      <c r="U371" s="222"/>
      <c r="V371" s="222"/>
      <c r="W371" s="222"/>
      <c r="X371" s="223"/>
      <c r="AT371" s="224" t="s">
        <v>226</v>
      </c>
      <c r="AU371" s="224" t="s">
        <v>92</v>
      </c>
      <c r="AV371" s="14" t="s">
        <v>224</v>
      </c>
      <c r="AW371" s="14" t="s">
        <v>5</v>
      </c>
      <c r="AX371" s="14" t="s">
        <v>85</v>
      </c>
      <c r="AY371" s="224" t="s">
        <v>218</v>
      </c>
    </row>
    <row r="372" spans="1:65" s="2" customFormat="1" ht="21.75" customHeight="1">
      <c r="A372" s="34"/>
      <c r="B372" s="35"/>
      <c r="C372" s="235" t="s">
        <v>473</v>
      </c>
      <c r="D372" s="235" t="s">
        <v>265</v>
      </c>
      <c r="E372" s="236" t="s">
        <v>474</v>
      </c>
      <c r="F372" s="237" t="s">
        <v>475</v>
      </c>
      <c r="G372" s="238" t="s">
        <v>114</v>
      </c>
      <c r="H372" s="239">
        <v>26.1</v>
      </c>
      <c r="I372" s="240"/>
      <c r="J372" s="241"/>
      <c r="K372" s="242">
        <f>ROUND(P372*H372,2)</f>
        <v>0</v>
      </c>
      <c r="L372" s="241"/>
      <c r="M372" s="243"/>
      <c r="N372" s="244" t="s">
        <v>1</v>
      </c>
      <c r="O372" s="196" t="s">
        <v>43</v>
      </c>
      <c r="P372" s="197">
        <f>I372+J372</f>
        <v>0</v>
      </c>
      <c r="Q372" s="197">
        <f>ROUND(I372*H372,2)</f>
        <v>0</v>
      </c>
      <c r="R372" s="197">
        <f>ROUND(J372*H372,2)</f>
        <v>0</v>
      </c>
      <c r="S372" s="71"/>
      <c r="T372" s="198">
        <f>S372*H372</f>
        <v>0</v>
      </c>
      <c r="U372" s="198">
        <v>3.5999999999999999E-3</v>
      </c>
      <c r="V372" s="198">
        <f>U372*H372</f>
        <v>9.3960000000000002E-2</v>
      </c>
      <c r="W372" s="198">
        <v>0</v>
      </c>
      <c r="X372" s="199">
        <f>W372*H372</f>
        <v>0</v>
      </c>
      <c r="Y372" s="34"/>
      <c r="Z372" s="34"/>
      <c r="AA372" s="34"/>
      <c r="AB372" s="34"/>
      <c r="AC372" s="34"/>
      <c r="AD372" s="34"/>
      <c r="AE372" s="34"/>
      <c r="AR372" s="200" t="s">
        <v>269</v>
      </c>
      <c r="AT372" s="200" t="s">
        <v>265</v>
      </c>
      <c r="AU372" s="200" t="s">
        <v>92</v>
      </c>
      <c r="AY372" s="17" t="s">
        <v>218</v>
      </c>
      <c r="BE372" s="201">
        <f>IF(O372="základní",K372,0)</f>
        <v>0</v>
      </c>
      <c r="BF372" s="201">
        <f>IF(O372="snížená",K372,0)</f>
        <v>0</v>
      </c>
      <c r="BG372" s="201">
        <f>IF(O372="zákl. přenesená",K372,0)</f>
        <v>0</v>
      </c>
      <c r="BH372" s="201">
        <f>IF(O372="sníž. přenesená",K372,0)</f>
        <v>0</v>
      </c>
      <c r="BI372" s="201">
        <f>IF(O372="nulová",K372,0)</f>
        <v>0</v>
      </c>
      <c r="BJ372" s="17" t="s">
        <v>85</v>
      </c>
      <c r="BK372" s="201">
        <f>ROUND(P372*H372,2)</f>
        <v>0</v>
      </c>
      <c r="BL372" s="17" t="s">
        <v>260</v>
      </c>
      <c r="BM372" s="200" t="s">
        <v>476</v>
      </c>
    </row>
    <row r="373" spans="1:65" s="13" customFormat="1" ht="11.25">
      <c r="B373" s="202"/>
      <c r="C373" s="203"/>
      <c r="D373" s="204" t="s">
        <v>226</v>
      </c>
      <c r="E373" s="205" t="s">
        <v>1</v>
      </c>
      <c r="F373" s="206" t="s">
        <v>477</v>
      </c>
      <c r="G373" s="203"/>
      <c r="H373" s="207">
        <v>26.1</v>
      </c>
      <c r="I373" s="208"/>
      <c r="J373" s="208"/>
      <c r="K373" s="203"/>
      <c r="L373" s="203"/>
      <c r="M373" s="209"/>
      <c r="N373" s="210"/>
      <c r="O373" s="211"/>
      <c r="P373" s="211"/>
      <c r="Q373" s="211"/>
      <c r="R373" s="211"/>
      <c r="S373" s="211"/>
      <c r="T373" s="211"/>
      <c r="U373" s="211"/>
      <c r="V373" s="211"/>
      <c r="W373" s="211"/>
      <c r="X373" s="212"/>
      <c r="AT373" s="213" t="s">
        <v>226</v>
      </c>
      <c r="AU373" s="213" t="s">
        <v>92</v>
      </c>
      <c r="AV373" s="13" t="s">
        <v>92</v>
      </c>
      <c r="AW373" s="13" t="s">
        <v>5</v>
      </c>
      <c r="AX373" s="13" t="s">
        <v>80</v>
      </c>
      <c r="AY373" s="213" t="s">
        <v>218</v>
      </c>
    </row>
    <row r="374" spans="1:65" s="14" customFormat="1" ht="11.25">
      <c r="B374" s="214"/>
      <c r="C374" s="215"/>
      <c r="D374" s="204" t="s">
        <v>226</v>
      </c>
      <c r="E374" s="216" t="s">
        <v>1</v>
      </c>
      <c r="F374" s="217" t="s">
        <v>227</v>
      </c>
      <c r="G374" s="215"/>
      <c r="H374" s="218">
        <v>26.1</v>
      </c>
      <c r="I374" s="219"/>
      <c r="J374" s="219"/>
      <c r="K374" s="215"/>
      <c r="L374" s="215"/>
      <c r="M374" s="220"/>
      <c r="N374" s="221"/>
      <c r="O374" s="222"/>
      <c r="P374" s="222"/>
      <c r="Q374" s="222"/>
      <c r="R374" s="222"/>
      <c r="S374" s="222"/>
      <c r="T374" s="222"/>
      <c r="U374" s="222"/>
      <c r="V374" s="222"/>
      <c r="W374" s="222"/>
      <c r="X374" s="223"/>
      <c r="AT374" s="224" t="s">
        <v>226</v>
      </c>
      <c r="AU374" s="224" t="s">
        <v>92</v>
      </c>
      <c r="AV374" s="14" t="s">
        <v>224</v>
      </c>
      <c r="AW374" s="14" t="s">
        <v>5</v>
      </c>
      <c r="AX374" s="14" t="s">
        <v>85</v>
      </c>
      <c r="AY374" s="224" t="s">
        <v>218</v>
      </c>
    </row>
    <row r="375" spans="1:65" s="2" customFormat="1" ht="21.75" customHeight="1">
      <c r="A375" s="34"/>
      <c r="B375" s="35"/>
      <c r="C375" s="235" t="s">
        <v>478</v>
      </c>
      <c r="D375" s="235" t="s">
        <v>265</v>
      </c>
      <c r="E375" s="236" t="s">
        <v>479</v>
      </c>
      <c r="F375" s="237" t="s">
        <v>480</v>
      </c>
      <c r="G375" s="238" t="s">
        <v>114</v>
      </c>
      <c r="H375" s="239">
        <v>8.2989999999999995</v>
      </c>
      <c r="I375" s="240"/>
      <c r="J375" s="241"/>
      <c r="K375" s="242">
        <f>ROUND(P375*H375,2)</f>
        <v>0</v>
      </c>
      <c r="L375" s="241"/>
      <c r="M375" s="243"/>
      <c r="N375" s="244" t="s">
        <v>1</v>
      </c>
      <c r="O375" s="196" t="s">
        <v>43</v>
      </c>
      <c r="P375" s="197">
        <f>I375+J375</f>
        <v>0</v>
      </c>
      <c r="Q375" s="197">
        <f>ROUND(I375*H375,2)</f>
        <v>0</v>
      </c>
      <c r="R375" s="197">
        <f>ROUND(J375*H375,2)</f>
        <v>0</v>
      </c>
      <c r="S375" s="71"/>
      <c r="T375" s="198">
        <f>S375*H375</f>
        <v>0</v>
      </c>
      <c r="U375" s="198">
        <v>2.8E-3</v>
      </c>
      <c r="V375" s="198">
        <f>U375*H375</f>
        <v>2.32372E-2</v>
      </c>
      <c r="W375" s="198">
        <v>0</v>
      </c>
      <c r="X375" s="199">
        <f>W375*H375</f>
        <v>0</v>
      </c>
      <c r="Y375" s="34"/>
      <c r="Z375" s="34"/>
      <c r="AA375" s="34"/>
      <c r="AB375" s="34"/>
      <c r="AC375" s="34"/>
      <c r="AD375" s="34"/>
      <c r="AE375" s="34"/>
      <c r="AR375" s="200" t="s">
        <v>269</v>
      </c>
      <c r="AT375" s="200" t="s">
        <v>265</v>
      </c>
      <c r="AU375" s="200" t="s">
        <v>92</v>
      </c>
      <c r="AY375" s="17" t="s">
        <v>218</v>
      </c>
      <c r="BE375" s="201">
        <f>IF(O375="základní",K375,0)</f>
        <v>0</v>
      </c>
      <c r="BF375" s="201">
        <f>IF(O375="snížená",K375,0)</f>
        <v>0</v>
      </c>
      <c r="BG375" s="201">
        <f>IF(O375="zákl. přenesená",K375,0)</f>
        <v>0</v>
      </c>
      <c r="BH375" s="201">
        <f>IF(O375="sníž. přenesená",K375,0)</f>
        <v>0</v>
      </c>
      <c r="BI375" s="201">
        <f>IF(O375="nulová",K375,0)</f>
        <v>0</v>
      </c>
      <c r="BJ375" s="17" t="s">
        <v>85</v>
      </c>
      <c r="BK375" s="201">
        <f>ROUND(P375*H375,2)</f>
        <v>0</v>
      </c>
      <c r="BL375" s="17" t="s">
        <v>260</v>
      </c>
      <c r="BM375" s="200" t="s">
        <v>481</v>
      </c>
    </row>
    <row r="376" spans="1:65" s="13" customFormat="1" ht="11.25">
      <c r="B376" s="202"/>
      <c r="C376" s="203"/>
      <c r="D376" s="204" t="s">
        <v>226</v>
      </c>
      <c r="E376" s="205" t="s">
        <v>1</v>
      </c>
      <c r="F376" s="206" t="s">
        <v>482</v>
      </c>
      <c r="G376" s="203"/>
      <c r="H376" s="207">
        <v>8.2989999999999995</v>
      </c>
      <c r="I376" s="208"/>
      <c r="J376" s="208"/>
      <c r="K376" s="203"/>
      <c r="L376" s="203"/>
      <c r="M376" s="209"/>
      <c r="N376" s="210"/>
      <c r="O376" s="211"/>
      <c r="P376" s="211"/>
      <c r="Q376" s="211"/>
      <c r="R376" s="211"/>
      <c r="S376" s="211"/>
      <c r="T376" s="211"/>
      <c r="U376" s="211"/>
      <c r="V376" s="211"/>
      <c r="W376" s="211"/>
      <c r="X376" s="212"/>
      <c r="AT376" s="213" t="s">
        <v>226</v>
      </c>
      <c r="AU376" s="213" t="s">
        <v>92</v>
      </c>
      <c r="AV376" s="13" t="s">
        <v>92</v>
      </c>
      <c r="AW376" s="13" t="s">
        <v>5</v>
      </c>
      <c r="AX376" s="13" t="s">
        <v>80</v>
      </c>
      <c r="AY376" s="213" t="s">
        <v>218</v>
      </c>
    </row>
    <row r="377" spans="1:65" s="14" customFormat="1" ht="11.25">
      <c r="B377" s="214"/>
      <c r="C377" s="215"/>
      <c r="D377" s="204" t="s">
        <v>226</v>
      </c>
      <c r="E377" s="216" t="s">
        <v>1</v>
      </c>
      <c r="F377" s="217" t="s">
        <v>227</v>
      </c>
      <c r="G377" s="215"/>
      <c r="H377" s="218">
        <v>8.2989999999999995</v>
      </c>
      <c r="I377" s="219"/>
      <c r="J377" s="219"/>
      <c r="K377" s="215"/>
      <c r="L377" s="215"/>
      <c r="M377" s="220"/>
      <c r="N377" s="221"/>
      <c r="O377" s="222"/>
      <c r="P377" s="222"/>
      <c r="Q377" s="222"/>
      <c r="R377" s="222"/>
      <c r="S377" s="222"/>
      <c r="T377" s="222"/>
      <c r="U377" s="222"/>
      <c r="V377" s="222"/>
      <c r="W377" s="222"/>
      <c r="X377" s="223"/>
      <c r="AT377" s="224" t="s">
        <v>226</v>
      </c>
      <c r="AU377" s="224" t="s">
        <v>92</v>
      </c>
      <c r="AV377" s="14" t="s">
        <v>224</v>
      </c>
      <c r="AW377" s="14" t="s">
        <v>5</v>
      </c>
      <c r="AX377" s="14" t="s">
        <v>85</v>
      </c>
      <c r="AY377" s="224" t="s">
        <v>218</v>
      </c>
    </row>
    <row r="378" spans="1:65" s="2" customFormat="1" ht="21.75" customHeight="1">
      <c r="A378" s="34"/>
      <c r="B378" s="35"/>
      <c r="C378" s="187" t="s">
        <v>366</v>
      </c>
      <c r="D378" s="187" t="s">
        <v>221</v>
      </c>
      <c r="E378" s="188" t="s">
        <v>483</v>
      </c>
      <c r="F378" s="189" t="s">
        <v>484</v>
      </c>
      <c r="G378" s="190" t="s">
        <v>89</v>
      </c>
      <c r="H378" s="191">
        <v>428.21</v>
      </c>
      <c r="I378" s="192"/>
      <c r="J378" s="192"/>
      <c r="K378" s="193">
        <f>ROUND(P378*H378,2)</f>
        <v>0</v>
      </c>
      <c r="L378" s="194"/>
      <c r="M378" s="39"/>
      <c r="N378" s="195" t="s">
        <v>1</v>
      </c>
      <c r="O378" s="196" t="s">
        <v>43</v>
      </c>
      <c r="P378" s="197">
        <f>I378+J378</f>
        <v>0</v>
      </c>
      <c r="Q378" s="197">
        <f>ROUND(I378*H378,2)</f>
        <v>0</v>
      </c>
      <c r="R378" s="197">
        <f>ROUND(J378*H378,2)</f>
        <v>0</v>
      </c>
      <c r="S378" s="71"/>
      <c r="T378" s="198">
        <f>S378*H378</f>
        <v>0</v>
      </c>
      <c r="U378" s="198">
        <v>0</v>
      </c>
      <c r="V378" s="198">
        <f>U378*H378</f>
        <v>0</v>
      </c>
      <c r="W378" s="198">
        <v>0</v>
      </c>
      <c r="X378" s="199">
        <f>W378*H378</f>
        <v>0</v>
      </c>
      <c r="Y378" s="34"/>
      <c r="Z378" s="34"/>
      <c r="AA378" s="34"/>
      <c r="AB378" s="34"/>
      <c r="AC378" s="34"/>
      <c r="AD378" s="34"/>
      <c r="AE378" s="34"/>
      <c r="AR378" s="200" t="s">
        <v>260</v>
      </c>
      <c r="AT378" s="200" t="s">
        <v>221</v>
      </c>
      <c r="AU378" s="200" t="s">
        <v>92</v>
      </c>
      <c r="AY378" s="17" t="s">
        <v>218</v>
      </c>
      <c r="BE378" s="201">
        <f>IF(O378="základní",K378,0)</f>
        <v>0</v>
      </c>
      <c r="BF378" s="201">
        <f>IF(O378="snížená",K378,0)</f>
        <v>0</v>
      </c>
      <c r="BG378" s="201">
        <f>IF(O378="zákl. přenesená",K378,0)</f>
        <v>0</v>
      </c>
      <c r="BH378" s="201">
        <f>IF(O378="sníž. přenesená",K378,0)</f>
        <v>0</v>
      </c>
      <c r="BI378" s="201">
        <f>IF(O378="nulová",K378,0)</f>
        <v>0</v>
      </c>
      <c r="BJ378" s="17" t="s">
        <v>85</v>
      </c>
      <c r="BK378" s="201">
        <f>ROUND(P378*H378,2)</f>
        <v>0</v>
      </c>
      <c r="BL378" s="17" t="s">
        <v>260</v>
      </c>
      <c r="BM378" s="200" t="s">
        <v>485</v>
      </c>
    </row>
    <row r="379" spans="1:65" s="13" customFormat="1" ht="11.25">
      <c r="B379" s="202"/>
      <c r="C379" s="203"/>
      <c r="D379" s="204" t="s">
        <v>226</v>
      </c>
      <c r="E379" s="205" t="s">
        <v>1</v>
      </c>
      <c r="F379" s="206" t="s">
        <v>87</v>
      </c>
      <c r="G379" s="203"/>
      <c r="H379" s="207">
        <v>428.21</v>
      </c>
      <c r="I379" s="208"/>
      <c r="J379" s="208"/>
      <c r="K379" s="203"/>
      <c r="L379" s="203"/>
      <c r="M379" s="209"/>
      <c r="N379" s="210"/>
      <c r="O379" s="211"/>
      <c r="P379" s="211"/>
      <c r="Q379" s="211"/>
      <c r="R379" s="211"/>
      <c r="S379" s="211"/>
      <c r="T379" s="211"/>
      <c r="U379" s="211"/>
      <c r="V379" s="211"/>
      <c r="W379" s="211"/>
      <c r="X379" s="212"/>
      <c r="AT379" s="213" t="s">
        <v>226</v>
      </c>
      <c r="AU379" s="213" t="s">
        <v>92</v>
      </c>
      <c r="AV379" s="13" t="s">
        <v>92</v>
      </c>
      <c r="AW379" s="13" t="s">
        <v>5</v>
      </c>
      <c r="AX379" s="13" t="s">
        <v>80</v>
      </c>
      <c r="AY379" s="213" t="s">
        <v>218</v>
      </c>
    </row>
    <row r="380" spans="1:65" s="14" customFormat="1" ht="11.25">
      <c r="B380" s="214"/>
      <c r="C380" s="215"/>
      <c r="D380" s="204" t="s">
        <v>226</v>
      </c>
      <c r="E380" s="216" t="s">
        <v>1</v>
      </c>
      <c r="F380" s="217" t="s">
        <v>227</v>
      </c>
      <c r="G380" s="215"/>
      <c r="H380" s="218">
        <v>428.21</v>
      </c>
      <c r="I380" s="219"/>
      <c r="J380" s="219"/>
      <c r="K380" s="215"/>
      <c r="L380" s="215"/>
      <c r="M380" s="220"/>
      <c r="N380" s="221"/>
      <c r="O380" s="222"/>
      <c r="P380" s="222"/>
      <c r="Q380" s="222"/>
      <c r="R380" s="222"/>
      <c r="S380" s="222"/>
      <c r="T380" s="222"/>
      <c r="U380" s="222"/>
      <c r="V380" s="222"/>
      <c r="W380" s="222"/>
      <c r="X380" s="223"/>
      <c r="AT380" s="224" t="s">
        <v>226</v>
      </c>
      <c r="AU380" s="224" t="s">
        <v>92</v>
      </c>
      <c r="AV380" s="14" t="s">
        <v>224</v>
      </c>
      <c r="AW380" s="14" t="s">
        <v>5</v>
      </c>
      <c r="AX380" s="14" t="s">
        <v>85</v>
      </c>
      <c r="AY380" s="224" t="s">
        <v>218</v>
      </c>
    </row>
    <row r="381" spans="1:65" s="2" customFormat="1" ht="21.75" customHeight="1">
      <c r="A381" s="34"/>
      <c r="B381" s="35"/>
      <c r="C381" s="235" t="s">
        <v>486</v>
      </c>
      <c r="D381" s="235" t="s">
        <v>265</v>
      </c>
      <c r="E381" s="236" t="s">
        <v>487</v>
      </c>
      <c r="F381" s="237" t="s">
        <v>488</v>
      </c>
      <c r="G381" s="238" t="s">
        <v>89</v>
      </c>
      <c r="H381" s="239">
        <v>449.62099999999998</v>
      </c>
      <c r="I381" s="240"/>
      <c r="J381" s="241"/>
      <c r="K381" s="242">
        <f>ROUND(P381*H381,2)</f>
        <v>0</v>
      </c>
      <c r="L381" s="241"/>
      <c r="M381" s="243"/>
      <c r="N381" s="244" t="s">
        <v>1</v>
      </c>
      <c r="O381" s="196" t="s">
        <v>43</v>
      </c>
      <c r="P381" s="197">
        <f>I381+J381</f>
        <v>0</v>
      </c>
      <c r="Q381" s="197">
        <f>ROUND(I381*H381,2)</f>
        <v>0</v>
      </c>
      <c r="R381" s="197">
        <f>ROUND(J381*H381,2)</f>
        <v>0</v>
      </c>
      <c r="S381" s="71"/>
      <c r="T381" s="198">
        <f>S381*H381</f>
        <v>0</v>
      </c>
      <c r="U381" s="198">
        <v>3.8000000000000002E-4</v>
      </c>
      <c r="V381" s="198">
        <f>U381*H381</f>
        <v>0.17085597999999999</v>
      </c>
      <c r="W381" s="198">
        <v>0</v>
      </c>
      <c r="X381" s="199">
        <f>W381*H381</f>
        <v>0</v>
      </c>
      <c r="Y381" s="34"/>
      <c r="Z381" s="34"/>
      <c r="AA381" s="34"/>
      <c r="AB381" s="34"/>
      <c r="AC381" s="34"/>
      <c r="AD381" s="34"/>
      <c r="AE381" s="34"/>
      <c r="AR381" s="200" t="s">
        <v>269</v>
      </c>
      <c r="AT381" s="200" t="s">
        <v>265</v>
      </c>
      <c r="AU381" s="200" t="s">
        <v>92</v>
      </c>
      <c r="AY381" s="17" t="s">
        <v>218</v>
      </c>
      <c r="BE381" s="201">
        <f>IF(O381="základní",K381,0)</f>
        <v>0</v>
      </c>
      <c r="BF381" s="201">
        <f>IF(O381="snížená",K381,0)</f>
        <v>0</v>
      </c>
      <c r="BG381" s="201">
        <f>IF(O381="zákl. přenesená",K381,0)</f>
        <v>0</v>
      </c>
      <c r="BH381" s="201">
        <f>IF(O381="sníž. přenesená",K381,0)</f>
        <v>0</v>
      </c>
      <c r="BI381" s="201">
        <f>IF(O381="nulová",K381,0)</f>
        <v>0</v>
      </c>
      <c r="BJ381" s="17" t="s">
        <v>85</v>
      </c>
      <c r="BK381" s="201">
        <f>ROUND(P381*H381,2)</f>
        <v>0</v>
      </c>
      <c r="BL381" s="17" t="s">
        <v>260</v>
      </c>
      <c r="BM381" s="200" t="s">
        <v>489</v>
      </c>
    </row>
    <row r="382" spans="1:65" s="13" customFormat="1" ht="11.25">
      <c r="B382" s="202"/>
      <c r="C382" s="203"/>
      <c r="D382" s="204" t="s">
        <v>226</v>
      </c>
      <c r="E382" s="205" t="s">
        <v>1</v>
      </c>
      <c r="F382" s="206" t="s">
        <v>490</v>
      </c>
      <c r="G382" s="203"/>
      <c r="H382" s="207">
        <v>449.62099999999998</v>
      </c>
      <c r="I382" s="208"/>
      <c r="J382" s="208"/>
      <c r="K382" s="203"/>
      <c r="L382" s="203"/>
      <c r="M382" s="209"/>
      <c r="N382" s="210"/>
      <c r="O382" s="211"/>
      <c r="P382" s="211"/>
      <c r="Q382" s="211"/>
      <c r="R382" s="211"/>
      <c r="S382" s="211"/>
      <c r="T382" s="211"/>
      <c r="U382" s="211"/>
      <c r="V382" s="211"/>
      <c r="W382" s="211"/>
      <c r="X382" s="212"/>
      <c r="AT382" s="213" t="s">
        <v>226</v>
      </c>
      <c r="AU382" s="213" t="s">
        <v>92</v>
      </c>
      <c r="AV382" s="13" t="s">
        <v>92</v>
      </c>
      <c r="AW382" s="13" t="s">
        <v>5</v>
      </c>
      <c r="AX382" s="13" t="s">
        <v>80</v>
      </c>
      <c r="AY382" s="213" t="s">
        <v>218</v>
      </c>
    </row>
    <row r="383" spans="1:65" s="14" customFormat="1" ht="11.25">
      <c r="B383" s="214"/>
      <c r="C383" s="215"/>
      <c r="D383" s="204" t="s">
        <v>226</v>
      </c>
      <c r="E383" s="216" t="s">
        <v>1</v>
      </c>
      <c r="F383" s="217" t="s">
        <v>227</v>
      </c>
      <c r="G383" s="215"/>
      <c r="H383" s="218">
        <v>449.62099999999998</v>
      </c>
      <c r="I383" s="219"/>
      <c r="J383" s="219"/>
      <c r="K383" s="215"/>
      <c r="L383" s="215"/>
      <c r="M383" s="220"/>
      <c r="N383" s="221"/>
      <c r="O383" s="222"/>
      <c r="P383" s="222"/>
      <c r="Q383" s="222"/>
      <c r="R383" s="222"/>
      <c r="S383" s="222"/>
      <c r="T383" s="222"/>
      <c r="U383" s="222"/>
      <c r="V383" s="222"/>
      <c r="W383" s="222"/>
      <c r="X383" s="223"/>
      <c r="AT383" s="224" t="s">
        <v>226</v>
      </c>
      <c r="AU383" s="224" t="s">
        <v>92</v>
      </c>
      <c r="AV383" s="14" t="s">
        <v>224</v>
      </c>
      <c r="AW383" s="14" t="s">
        <v>5</v>
      </c>
      <c r="AX383" s="14" t="s">
        <v>85</v>
      </c>
      <c r="AY383" s="224" t="s">
        <v>218</v>
      </c>
    </row>
    <row r="384" spans="1:65" s="2" customFormat="1" ht="21.75" customHeight="1">
      <c r="A384" s="34"/>
      <c r="B384" s="35"/>
      <c r="C384" s="187" t="s">
        <v>491</v>
      </c>
      <c r="D384" s="187" t="s">
        <v>221</v>
      </c>
      <c r="E384" s="188" t="s">
        <v>492</v>
      </c>
      <c r="F384" s="189" t="s">
        <v>493</v>
      </c>
      <c r="G384" s="190" t="s">
        <v>432</v>
      </c>
      <c r="H384" s="191">
        <v>1</v>
      </c>
      <c r="I384" s="192"/>
      <c r="J384" s="192"/>
      <c r="K384" s="193">
        <f>ROUND(P384*H384,2)</f>
        <v>0</v>
      </c>
      <c r="L384" s="194"/>
      <c r="M384" s="39"/>
      <c r="N384" s="195" t="s">
        <v>1</v>
      </c>
      <c r="O384" s="196" t="s">
        <v>43</v>
      </c>
      <c r="P384" s="197">
        <f>I384+J384</f>
        <v>0</v>
      </c>
      <c r="Q384" s="197">
        <f>ROUND(I384*H384,2)</f>
        <v>0</v>
      </c>
      <c r="R384" s="197">
        <f>ROUND(J384*H384,2)</f>
        <v>0</v>
      </c>
      <c r="S384" s="71"/>
      <c r="T384" s="198">
        <f>S384*H384</f>
        <v>0</v>
      </c>
      <c r="U384" s="198">
        <v>0</v>
      </c>
      <c r="V384" s="198">
        <f>U384*H384</f>
        <v>0</v>
      </c>
      <c r="W384" s="198">
        <v>0</v>
      </c>
      <c r="X384" s="199">
        <f>W384*H384</f>
        <v>0</v>
      </c>
      <c r="Y384" s="34"/>
      <c r="Z384" s="34"/>
      <c r="AA384" s="34"/>
      <c r="AB384" s="34"/>
      <c r="AC384" s="34"/>
      <c r="AD384" s="34"/>
      <c r="AE384" s="34"/>
      <c r="AR384" s="200" t="s">
        <v>260</v>
      </c>
      <c r="AT384" s="200" t="s">
        <v>221</v>
      </c>
      <c r="AU384" s="200" t="s">
        <v>92</v>
      </c>
      <c r="AY384" s="17" t="s">
        <v>218</v>
      </c>
      <c r="BE384" s="201">
        <f>IF(O384="základní",K384,0)</f>
        <v>0</v>
      </c>
      <c r="BF384" s="201">
        <f>IF(O384="snížená",K384,0)</f>
        <v>0</v>
      </c>
      <c r="BG384" s="201">
        <f>IF(O384="zákl. přenesená",K384,0)</f>
        <v>0</v>
      </c>
      <c r="BH384" s="201">
        <f>IF(O384="sníž. přenesená",K384,0)</f>
        <v>0</v>
      </c>
      <c r="BI384" s="201">
        <f>IF(O384="nulová",K384,0)</f>
        <v>0</v>
      </c>
      <c r="BJ384" s="17" t="s">
        <v>85</v>
      </c>
      <c r="BK384" s="201">
        <f>ROUND(P384*H384,2)</f>
        <v>0</v>
      </c>
      <c r="BL384" s="17" t="s">
        <v>260</v>
      </c>
      <c r="BM384" s="200" t="s">
        <v>494</v>
      </c>
    </row>
    <row r="385" spans="1:65" s="12" customFormat="1" ht="22.9" customHeight="1">
      <c r="B385" s="170"/>
      <c r="C385" s="171"/>
      <c r="D385" s="172" t="s">
        <v>79</v>
      </c>
      <c r="E385" s="185" t="s">
        <v>495</v>
      </c>
      <c r="F385" s="185" t="s">
        <v>496</v>
      </c>
      <c r="G385" s="171"/>
      <c r="H385" s="171"/>
      <c r="I385" s="174"/>
      <c r="J385" s="174"/>
      <c r="K385" s="186">
        <f>BK385</f>
        <v>0</v>
      </c>
      <c r="L385" s="171"/>
      <c r="M385" s="176"/>
      <c r="N385" s="177"/>
      <c r="O385" s="178"/>
      <c r="P385" s="178"/>
      <c r="Q385" s="179">
        <f>Q386</f>
        <v>0</v>
      </c>
      <c r="R385" s="179">
        <f>R386</f>
        <v>0</v>
      </c>
      <c r="S385" s="178"/>
      <c r="T385" s="180">
        <f>T386</f>
        <v>0</v>
      </c>
      <c r="U385" s="178"/>
      <c r="V385" s="180">
        <f>V386</f>
        <v>0</v>
      </c>
      <c r="W385" s="178"/>
      <c r="X385" s="181">
        <f>X386</f>
        <v>0</v>
      </c>
      <c r="AR385" s="182" t="s">
        <v>92</v>
      </c>
      <c r="AT385" s="183" t="s">
        <v>79</v>
      </c>
      <c r="AU385" s="183" t="s">
        <v>85</v>
      </c>
      <c r="AY385" s="182" t="s">
        <v>218</v>
      </c>
      <c r="BK385" s="184">
        <f>BK386</f>
        <v>0</v>
      </c>
    </row>
    <row r="386" spans="1:65" s="2" customFormat="1" ht="44.25" customHeight="1">
      <c r="A386" s="34"/>
      <c r="B386" s="35"/>
      <c r="C386" s="187" t="s">
        <v>497</v>
      </c>
      <c r="D386" s="187" t="s">
        <v>221</v>
      </c>
      <c r="E386" s="188" t="s">
        <v>498</v>
      </c>
      <c r="F386" s="189" t="s">
        <v>499</v>
      </c>
      <c r="G386" s="190" t="s">
        <v>432</v>
      </c>
      <c r="H386" s="191">
        <v>1</v>
      </c>
      <c r="I386" s="192"/>
      <c r="J386" s="192"/>
      <c r="K386" s="193">
        <f>ROUND(P386*H386,2)</f>
        <v>0</v>
      </c>
      <c r="L386" s="194"/>
      <c r="M386" s="39"/>
      <c r="N386" s="195" t="s">
        <v>1</v>
      </c>
      <c r="O386" s="196" t="s">
        <v>43</v>
      </c>
      <c r="P386" s="197">
        <f>I386+J386</f>
        <v>0</v>
      </c>
      <c r="Q386" s="197">
        <f>ROUND(I386*H386,2)</f>
        <v>0</v>
      </c>
      <c r="R386" s="197">
        <f>ROUND(J386*H386,2)</f>
        <v>0</v>
      </c>
      <c r="S386" s="71"/>
      <c r="T386" s="198">
        <f>S386*H386</f>
        <v>0</v>
      </c>
      <c r="U386" s="198">
        <v>0</v>
      </c>
      <c r="V386" s="198">
        <f>U386*H386</f>
        <v>0</v>
      </c>
      <c r="W386" s="198">
        <v>0</v>
      </c>
      <c r="X386" s="199">
        <f>W386*H386</f>
        <v>0</v>
      </c>
      <c r="Y386" s="34"/>
      <c r="Z386" s="34"/>
      <c r="AA386" s="34"/>
      <c r="AB386" s="34"/>
      <c r="AC386" s="34"/>
      <c r="AD386" s="34"/>
      <c r="AE386" s="34"/>
      <c r="AR386" s="200" t="s">
        <v>260</v>
      </c>
      <c r="AT386" s="200" t="s">
        <v>221</v>
      </c>
      <c r="AU386" s="200" t="s">
        <v>92</v>
      </c>
      <c r="AY386" s="17" t="s">
        <v>218</v>
      </c>
      <c r="BE386" s="201">
        <f>IF(O386="základní",K386,0)</f>
        <v>0</v>
      </c>
      <c r="BF386" s="201">
        <f>IF(O386="snížená",K386,0)</f>
        <v>0</v>
      </c>
      <c r="BG386" s="201">
        <f>IF(O386="zákl. přenesená",K386,0)</f>
        <v>0</v>
      </c>
      <c r="BH386" s="201">
        <f>IF(O386="sníž. přenesená",K386,0)</f>
        <v>0</v>
      </c>
      <c r="BI386" s="201">
        <f>IF(O386="nulová",K386,0)</f>
        <v>0</v>
      </c>
      <c r="BJ386" s="17" t="s">
        <v>85</v>
      </c>
      <c r="BK386" s="201">
        <f>ROUND(P386*H386,2)</f>
        <v>0</v>
      </c>
      <c r="BL386" s="17" t="s">
        <v>260</v>
      </c>
      <c r="BM386" s="200" t="s">
        <v>500</v>
      </c>
    </row>
    <row r="387" spans="1:65" s="12" customFormat="1" ht="22.9" customHeight="1">
      <c r="B387" s="170"/>
      <c r="C387" s="171"/>
      <c r="D387" s="172" t="s">
        <v>79</v>
      </c>
      <c r="E387" s="185" t="s">
        <v>501</v>
      </c>
      <c r="F387" s="185" t="s">
        <v>502</v>
      </c>
      <c r="G387" s="171"/>
      <c r="H387" s="171"/>
      <c r="I387" s="174"/>
      <c r="J387" s="174"/>
      <c r="K387" s="186">
        <f>BK387</f>
        <v>0</v>
      </c>
      <c r="L387" s="171"/>
      <c r="M387" s="176"/>
      <c r="N387" s="177"/>
      <c r="O387" s="178"/>
      <c r="P387" s="178"/>
      <c r="Q387" s="179">
        <f>SUM(Q388:Q401)</f>
        <v>0</v>
      </c>
      <c r="R387" s="179">
        <f>SUM(R388:R401)</f>
        <v>0</v>
      </c>
      <c r="S387" s="178"/>
      <c r="T387" s="180">
        <f>SUM(T388:T401)</f>
        <v>0</v>
      </c>
      <c r="U387" s="178"/>
      <c r="V387" s="180">
        <f>SUM(V388:V401)</f>
        <v>2.4089145600000004</v>
      </c>
      <c r="W387" s="178"/>
      <c r="X387" s="181">
        <f>SUM(X388:X401)</f>
        <v>0</v>
      </c>
      <c r="AR387" s="182" t="s">
        <v>92</v>
      </c>
      <c r="AT387" s="183" t="s">
        <v>79</v>
      </c>
      <c r="AU387" s="183" t="s">
        <v>85</v>
      </c>
      <c r="AY387" s="182" t="s">
        <v>218</v>
      </c>
      <c r="BK387" s="184">
        <f>SUM(BK388:BK401)</f>
        <v>0</v>
      </c>
    </row>
    <row r="388" spans="1:65" s="2" customFormat="1" ht="44.25" customHeight="1">
      <c r="A388" s="34"/>
      <c r="B388" s="35"/>
      <c r="C388" s="187" t="s">
        <v>503</v>
      </c>
      <c r="D388" s="187" t="s">
        <v>221</v>
      </c>
      <c r="E388" s="188" t="s">
        <v>504</v>
      </c>
      <c r="F388" s="189" t="s">
        <v>505</v>
      </c>
      <c r="G388" s="190" t="s">
        <v>114</v>
      </c>
      <c r="H388" s="191">
        <v>128.54400000000001</v>
      </c>
      <c r="I388" s="192"/>
      <c r="J388" s="192"/>
      <c r="K388" s="193">
        <f>ROUND(P388*H388,2)</f>
        <v>0</v>
      </c>
      <c r="L388" s="194"/>
      <c r="M388" s="39"/>
      <c r="N388" s="195" t="s">
        <v>1</v>
      </c>
      <c r="O388" s="196" t="s">
        <v>43</v>
      </c>
      <c r="P388" s="197">
        <f>I388+J388</f>
        <v>0</v>
      </c>
      <c r="Q388" s="197">
        <f>ROUND(I388*H388,2)</f>
        <v>0</v>
      </c>
      <c r="R388" s="197">
        <f>ROUND(J388*H388,2)</f>
        <v>0</v>
      </c>
      <c r="S388" s="71"/>
      <c r="T388" s="198">
        <f>S388*H388</f>
        <v>0</v>
      </c>
      <c r="U388" s="198">
        <v>1.874E-2</v>
      </c>
      <c r="V388" s="198">
        <f>U388*H388</f>
        <v>2.4089145600000004</v>
      </c>
      <c r="W388" s="198">
        <v>0</v>
      </c>
      <c r="X388" s="199">
        <f>W388*H388</f>
        <v>0</v>
      </c>
      <c r="Y388" s="34"/>
      <c r="Z388" s="34"/>
      <c r="AA388" s="34"/>
      <c r="AB388" s="34"/>
      <c r="AC388" s="34"/>
      <c r="AD388" s="34"/>
      <c r="AE388" s="34"/>
      <c r="AR388" s="200" t="s">
        <v>260</v>
      </c>
      <c r="AT388" s="200" t="s">
        <v>221</v>
      </c>
      <c r="AU388" s="200" t="s">
        <v>92</v>
      </c>
      <c r="AY388" s="17" t="s">
        <v>218</v>
      </c>
      <c r="BE388" s="201">
        <f>IF(O388="základní",K388,0)</f>
        <v>0</v>
      </c>
      <c r="BF388" s="201">
        <f>IF(O388="snížená",K388,0)</f>
        <v>0</v>
      </c>
      <c r="BG388" s="201">
        <f>IF(O388="zákl. přenesená",K388,0)</f>
        <v>0</v>
      </c>
      <c r="BH388" s="201">
        <f>IF(O388="sníž. přenesená",K388,0)</f>
        <v>0</v>
      </c>
      <c r="BI388" s="201">
        <f>IF(O388="nulová",K388,0)</f>
        <v>0</v>
      </c>
      <c r="BJ388" s="17" t="s">
        <v>85</v>
      </c>
      <c r="BK388" s="201">
        <f>ROUND(P388*H388,2)</f>
        <v>0</v>
      </c>
      <c r="BL388" s="17" t="s">
        <v>260</v>
      </c>
      <c r="BM388" s="200" t="s">
        <v>506</v>
      </c>
    </row>
    <row r="389" spans="1:65" s="15" customFormat="1" ht="11.25">
      <c r="B389" s="225"/>
      <c r="C389" s="226"/>
      <c r="D389" s="204" t="s">
        <v>226</v>
      </c>
      <c r="E389" s="227" t="s">
        <v>1</v>
      </c>
      <c r="F389" s="228" t="s">
        <v>239</v>
      </c>
      <c r="G389" s="226"/>
      <c r="H389" s="227" t="s">
        <v>1</v>
      </c>
      <c r="I389" s="229"/>
      <c r="J389" s="229"/>
      <c r="K389" s="226"/>
      <c r="L389" s="226"/>
      <c r="M389" s="230"/>
      <c r="N389" s="231"/>
      <c r="O389" s="232"/>
      <c r="P389" s="232"/>
      <c r="Q389" s="232"/>
      <c r="R389" s="232"/>
      <c r="S389" s="232"/>
      <c r="T389" s="232"/>
      <c r="U389" s="232"/>
      <c r="V389" s="232"/>
      <c r="W389" s="232"/>
      <c r="X389" s="233"/>
      <c r="AT389" s="234" t="s">
        <v>226</v>
      </c>
      <c r="AU389" s="234" t="s">
        <v>92</v>
      </c>
      <c r="AV389" s="15" t="s">
        <v>85</v>
      </c>
      <c r="AW389" s="15" t="s">
        <v>5</v>
      </c>
      <c r="AX389" s="15" t="s">
        <v>80</v>
      </c>
      <c r="AY389" s="234" t="s">
        <v>218</v>
      </c>
    </row>
    <row r="390" spans="1:65" s="13" customFormat="1" ht="11.25">
      <c r="B390" s="202"/>
      <c r="C390" s="203"/>
      <c r="D390" s="204" t="s">
        <v>226</v>
      </c>
      <c r="E390" s="205" t="s">
        <v>1</v>
      </c>
      <c r="F390" s="206" t="s">
        <v>507</v>
      </c>
      <c r="G390" s="203"/>
      <c r="H390" s="207">
        <v>64.272000000000006</v>
      </c>
      <c r="I390" s="208"/>
      <c r="J390" s="208"/>
      <c r="K390" s="203"/>
      <c r="L390" s="203"/>
      <c r="M390" s="209"/>
      <c r="N390" s="210"/>
      <c r="O390" s="211"/>
      <c r="P390" s="211"/>
      <c r="Q390" s="211"/>
      <c r="R390" s="211"/>
      <c r="S390" s="211"/>
      <c r="T390" s="211"/>
      <c r="U390" s="211"/>
      <c r="V390" s="211"/>
      <c r="W390" s="211"/>
      <c r="X390" s="212"/>
      <c r="AT390" s="213" t="s">
        <v>226</v>
      </c>
      <c r="AU390" s="213" t="s">
        <v>92</v>
      </c>
      <c r="AV390" s="13" t="s">
        <v>92</v>
      </c>
      <c r="AW390" s="13" t="s">
        <v>5</v>
      </c>
      <c r="AX390" s="13" t="s">
        <v>80</v>
      </c>
      <c r="AY390" s="213" t="s">
        <v>218</v>
      </c>
    </row>
    <row r="391" spans="1:65" s="15" customFormat="1" ht="11.25">
      <c r="B391" s="225"/>
      <c r="C391" s="226"/>
      <c r="D391" s="204" t="s">
        <v>226</v>
      </c>
      <c r="E391" s="227" t="s">
        <v>1</v>
      </c>
      <c r="F391" s="228" t="s">
        <v>244</v>
      </c>
      <c r="G391" s="226"/>
      <c r="H391" s="227" t="s">
        <v>1</v>
      </c>
      <c r="I391" s="229"/>
      <c r="J391" s="229"/>
      <c r="K391" s="226"/>
      <c r="L391" s="226"/>
      <c r="M391" s="230"/>
      <c r="N391" s="231"/>
      <c r="O391" s="232"/>
      <c r="P391" s="232"/>
      <c r="Q391" s="232"/>
      <c r="R391" s="232"/>
      <c r="S391" s="232"/>
      <c r="T391" s="232"/>
      <c r="U391" s="232"/>
      <c r="V391" s="232"/>
      <c r="W391" s="232"/>
      <c r="X391" s="233"/>
      <c r="AT391" s="234" t="s">
        <v>226</v>
      </c>
      <c r="AU391" s="234" t="s">
        <v>92</v>
      </c>
      <c r="AV391" s="15" t="s">
        <v>85</v>
      </c>
      <c r="AW391" s="15" t="s">
        <v>5</v>
      </c>
      <c r="AX391" s="15" t="s">
        <v>80</v>
      </c>
      <c r="AY391" s="234" t="s">
        <v>218</v>
      </c>
    </row>
    <row r="392" spans="1:65" s="13" customFormat="1" ht="11.25">
      <c r="B392" s="202"/>
      <c r="C392" s="203"/>
      <c r="D392" s="204" t="s">
        <v>226</v>
      </c>
      <c r="E392" s="205" t="s">
        <v>1</v>
      </c>
      <c r="F392" s="206" t="s">
        <v>507</v>
      </c>
      <c r="G392" s="203"/>
      <c r="H392" s="207">
        <v>64.272000000000006</v>
      </c>
      <c r="I392" s="208"/>
      <c r="J392" s="208"/>
      <c r="K392" s="203"/>
      <c r="L392" s="203"/>
      <c r="M392" s="209"/>
      <c r="N392" s="210"/>
      <c r="O392" s="211"/>
      <c r="P392" s="211"/>
      <c r="Q392" s="211"/>
      <c r="R392" s="211"/>
      <c r="S392" s="211"/>
      <c r="T392" s="211"/>
      <c r="U392" s="211"/>
      <c r="V392" s="211"/>
      <c r="W392" s="211"/>
      <c r="X392" s="212"/>
      <c r="AT392" s="213" t="s">
        <v>226</v>
      </c>
      <c r="AU392" s="213" t="s">
        <v>92</v>
      </c>
      <c r="AV392" s="13" t="s">
        <v>92</v>
      </c>
      <c r="AW392" s="13" t="s">
        <v>5</v>
      </c>
      <c r="AX392" s="13" t="s">
        <v>80</v>
      </c>
      <c r="AY392" s="213" t="s">
        <v>218</v>
      </c>
    </row>
    <row r="393" spans="1:65" s="14" customFormat="1" ht="11.25">
      <c r="B393" s="214"/>
      <c r="C393" s="215"/>
      <c r="D393" s="204" t="s">
        <v>226</v>
      </c>
      <c r="E393" s="216" t="s">
        <v>1</v>
      </c>
      <c r="F393" s="217" t="s">
        <v>227</v>
      </c>
      <c r="G393" s="215"/>
      <c r="H393" s="218">
        <v>128.54400000000001</v>
      </c>
      <c r="I393" s="219"/>
      <c r="J393" s="219"/>
      <c r="K393" s="215"/>
      <c r="L393" s="215"/>
      <c r="M393" s="220"/>
      <c r="N393" s="221"/>
      <c r="O393" s="222"/>
      <c r="P393" s="222"/>
      <c r="Q393" s="222"/>
      <c r="R393" s="222"/>
      <c r="S393" s="222"/>
      <c r="T393" s="222"/>
      <c r="U393" s="222"/>
      <c r="V393" s="222"/>
      <c r="W393" s="222"/>
      <c r="X393" s="223"/>
      <c r="AT393" s="224" t="s">
        <v>226</v>
      </c>
      <c r="AU393" s="224" t="s">
        <v>92</v>
      </c>
      <c r="AV393" s="14" t="s">
        <v>224</v>
      </c>
      <c r="AW393" s="14" t="s">
        <v>5</v>
      </c>
      <c r="AX393" s="14" t="s">
        <v>85</v>
      </c>
      <c r="AY393" s="224" t="s">
        <v>218</v>
      </c>
    </row>
    <row r="394" spans="1:65" s="2" customFormat="1" ht="33" customHeight="1">
      <c r="A394" s="34"/>
      <c r="B394" s="35"/>
      <c r="C394" s="187" t="s">
        <v>508</v>
      </c>
      <c r="D394" s="187" t="s">
        <v>221</v>
      </c>
      <c r="E394" s="188" t="s">
        <v>509</v>
      </c>
      <c r="F394" s="189" t="s">
        <v>510</v>
      </c>
      <c r="G394" s="190" t="s">
        <v>114</v>
      </c>
      <c r="H394" s="191">
        <v>162.72</v>
      </c>
      <c r="I394" s="192"/>
      <c r="J394" s="192"/>
      <c r="K394" s="193">
        <f>ROUND(P394*H394,2)</f>
        <v>0</v>
      </c>
      <c r="L394" s="194"/>
      <c r="M394" s="39"/>
      <c r="N394" s="195" t="s">
        <v>1</v>
      </c>
      <c r="O394" s="196" t="s">
        <v>43</v>
      </c>
      <c r="P394" s="197">
        <f>I394+J394</f>
        <v>0</v>
      </c>
      <c r="Q394" s="197">
        <f>ROUND(I394*H394,2)</f>
        <v>0</v>
      </c>
      <c r="R394" s="197">
        <f>ROUND(J394*H394,2)</f>
        <v>0</v>
      </c>
      <c r="S394" s="71"/>
      <c r="T394" s="198">
        <f>S394*H394</f>
        <v>0</v>
      </c>
      <c r="U394" s="198">
        <v>0</v>
      </c>
      <c r="V394" s="198">
        <f>U394*H394</f>
        <v>0</v>
      </c>
      <c r="W394" s="198">
        <v>0</v>
      </c>
      <c r="X394" s="199">
        <f>W394*H394</f>
        <v>0</v>
      </c>
      <c r="Y394" s="34"/>
      <c r="Z394" s="34"/>
      <c r="AA394" s="34"/>
      <c r="AB394" s="34"/>
      <c r="AC394" s="34"/>
      <c r="AD394" s="34"/>
      <c r="AE394" s="34"/>
      <c r="AR394" s="200" t="s">
        <v>260</v>
      </c>
      <c r="AT394" s="200" t="s">
        <v>221</v>
      </c>
      <c r="AU394" s="200" t="s">
        <v>92</v>
      </c>
      <c r="AY394" s="17" t="s">
        <v>218</v>
      </c>
      <c r="BE394" s="201">
        <f>IF(O394="základní",K394,0)</f>
        <v>0</v>
      </c>
      <c r="BF394" s="201">
        <f>IF(O394="snížená",K394,0)</f>
        <v>0</v>
      </c>
      <c r="BG394" s="201">
        <f>IF(O394="zákl. přenesená",K394,0)</f>
        <v>0</v>
      </c>
      <c r="BH394" s="201">
        <f>IF(O394="sníž. přenesená",K394,0)</f>
        <v>0</v>
      </c>
      <c r="BI394" s="201">
        <f>IF(O394="nulová",K394,0)</f>
        <v>0</v>
      </c>
      <c r="BJ394" s="17" t="s">
        <v>85</v>
      </c>
      <c r="BK394" s="201">
        <f>ROUND(P394*H394,2)</f>
        <v>0</v>
      </c>
      <c r="BL394" s="17" t="s">
        <v>260</v>
      </c>
      <c r="BM394" s="200" t="s">
        <v>511</v>
      </c>
    </row>
    <row r="395" spans="1:65" s="13" customFormat="1" ht="11.25">
      <c r="B395" s="202"/>
      <c r="C395" s="203"/>
      <c r="D395" s="204" t="s">
        <v>226</v>
      </c>
      <c r="E395" s="205" t="s">
        <v>1</v>
      </c>
      <c r="F395" s="206" t="s">
        <v>512</v>
      </c>
      <c r="G395" s="203"/>
      <c r="H395" s="207">
        <v>162.72</v>
      </c>
      <c r="I395" s="208"/>
      <c r="J395" s="208"/>
      <c r="K395" s="203"/>
      <c r="L395" s="203"/>
      <c r="M395" s="209"/>
      <c r="N395" s="210"/>
      <c r="O395" s="211"/>
      <c r="P395" s="211"/>
      <c r="Q395" s="211"/>
      <c r="R395" s="211"/>
      <c r="S395" s="211"/>
      <c r="T395" s="211"/>
      <c r="U395" s="211"/>
      <c r="V395" s="211"/>
      <c r="W395" s="211"/>
      <c r="X395" s="212"/>
      <c r="AT395" s="213" t="s">
        <v>226</v>
      </c>
      <c r="AU395" s="213" t="s">
        <v>92</v>
      </c>
      <c r="AV395" s="13" t="s">
        <v>92</v>
      </c>
      <c r="AW395" s="13" t="s">
        <v>5</v>
      </c>
      <c r="AX395" s="13" t="s">
        <v>80</v>
      </c>
      <c r="AY395" s="213" t="s">
        <v>218</v>
      </c>
    </row>
    <row r="396" spans="1:65" s="14" customFormat="1" ht="11.25">
      <c r="B396" s="214"/>
      <c r="C396" s="215"/>
      <c r="D396" s="204" t="s">
        <v>226</v>
      </c>
      <c r="E396" s="216" t="s">
        <v>1</v>
      </c>
      <c r="F396" s="217" t="s">
        <v>227</v>
      </c>
      <c r="G396" s="215"/>
      <c r="H396" s="218">
        <v>162.72</v>
      </c>
      <c r="I396" s="219"/>
      <c r="J396" s="219"/>
      <c r="K396" s="215"/>
      <c r="L396" s="215"/>
      <c r="M396" s="220"/>
      <c r="N396" s="221"/>
      <c r="O396" s="222"/>
      <c r="P396" s="222"/>
      <c r="Q396" s="222"/>
      <c r="R396" s="222"/>
      <c r="S396" s="222"/>
      <c r="T396" s="222"/>
      <c r="U396" s="222"/>
      <c r="V396" s="222"/>
      <c r="W396" s="222"/>
      <c r="X396" s="223"/>
      <c r="AT396" s="224" t="s">
        <v>226</v>
      </c>
      <c r="AU396" s="224" t="s">
        <v>92</v>
      </c>
      <c r="AV396" s="14" t="s">
        <v>224</v>
      </c>
      <c r="AW396" s="14" t="s">
        <v>5</v>
      </c>
      <c r="AX396" s="14" t="s">
        <v>85</v>
      </c>
      <c r="AY396" s="224" t="s">
        <v>218</v>
      </c>
    </row>
    <row r="397" spans="1:65" s="2" customFormat="1" ht="33" customHeight="1">
      <c r="A397" s="34"/>
      <c r="B397" s="35"/>
      <c r="C397" s="187" t="s">
        <v>513</v>
      </c>
      <c r="D397" s="187" t="s">
        <v>221</v>
      </c>
      <c r="E397" s="188" t="s">
        <v>514</v>
      </c>
      <c r="F397" s="189" t="s">
        <v>515</v>
      </c>
      <c r="G397" s="190" t="s">
        <v>114</v>
      </c>
      <c r="H397" s="191">
        <v>187.32900000000001</v>
      </c>
      <c r="I397" s="192"/>
      <c r="J397" s="192"/>
      <c r="K397" s="193">
        <f>ROUND(P397*H397,2)</f>
        <v>0</v>
      </c>
      <c r="L397" s="194"/>
      <c r="M397" s="39"/>
      <c r="N397" s="195" t="s">
        <v>1</v>
      </c>
      <c r="O397" s="196" t="s">
        <v>43</v>
      </c>
      <c r="P397" s="197">
        <f>I397+J397</f>
        <v>0</v>
      </c>
      <c r="Q397" s="197">
        <f>ROUND(I397*H397,2)</f>
        <v>0</v>
      </c>
      <c r="R397" s="197">
        <f>ROUND(J397*H397,2)</f>
        <v>0</v>
      </c>
      <c r="S397" s="71"/>
      <c r="T397" s="198">
        <f>S397*H397</f>
        <v>0</v>
      </c>
      <c r="U397" s="198">
        <v>0</v>
      </c>
      <c r="V397" s="198">
        <f>U397*H397</f>
        <v>0</v>
      </c>
      <c r="W397" s="198">
        <v>0</v>
      </c>
      <c r="X397" s="199">
        <f>W397*H397</f>
        <v>0</v>
      </c>
      <c r="Y397" s="34"/>
      <c r="Z397" s="34"/>
      <c r="AA397" s="34"/>
      <c r="AB397" s="34"/>
      <c r="AC397" s="34"/>
      <c r="AD397" s="34"/>
      <c r="AE397" s="34"/>
      <c r="AR397" s="200" t="s">
        <v>260</v>
      </c>
      <c r="AT397" s="200" t="s">
        <v>221</v>
      </c>
      <c r="AU397" s="200" t="s">
        <v>92</v>
      </c>
      <c r="AY397" s="17" t="s">
        <v>218</v>
      </c>
      <c r="BE397" s="201">
        <f>IF(O397="základní",K397,0)</f>
        <v>0</v>
      </c>
      <c r="BF397" s="201">
        <f>IF(O397="snížená",K397,0)</f>
        <v>0</v>
      </c>
      <c r="BG397" s="201">
        <f>IF(O397="zákl. přenesená",K397,0)</f>
        <v>0</v>
      </c>
      <c r="BH397" s="201">
        <f>IF(O397="sníž. přenesená",K397,0)</f>
        <v>0</v>
      </c>
      <c r="BI397" s="201">
        <f>IF(O397="nulová",K397,0)</f>
        <v>0</v>
      </c>
      <c r="BJ397" s="17" t="s">
        <v>85</v>
      </c>
      <c r="BK397" s="201">
        <f>ROUND(P397*H397,2)</f>
        <v>0</v>
      </c>
      <c r="BL397" s="17" t="s">
        <v>260</v>
      </c>
      <c r="BM397" s="200" t="s">
        <v>516</v>
      </c>
    </row>
    <row r="398" spans="1:65" s="13" customFormat="1" ht="11.25">
      <c r="B398" s="202"/>
      <c r="C398" s="203"/>
      <c r="D398" s="204" t="s">
        <v>226</v>
      </c>
      <c r="E398" s="205" t="s">
        <v>1</v>
      </c>
      <c r="F398" s="206" t="s">
        <v>512</v>
      </c>
      <c r="G398" s="203"/>
      <c r="H398" s="207">
        <v>162.72</v>
      </c>
      <c r="I398" s="208"/>
      <c r="J398" s="208"/>
      <c r="K398" s="203"/>
      <c r="L398" s="203"/>
      <c r="M398" s="209"/>
      <c r="N398" s="210"/>
      <c r="O398" s="211"/>
      <c r="P398" s="211"/>
      <c r="Q398" s="211"/>
      <c r="R398" s="211"/>
      <c r="S398" s="211"/>
      <c r="T398" s="211"/>
      <c r="U398" s="211"/>
      <c r="V398" s="211"/>
      <c r="W398" s="211"/>
      <c r="X398" s="212"/>
      <c r="AT398" s="213" t="s">
        <v>226</v>
      </c>
      <c r="AU398" s="213" t="s">
        <v>92</v>
      </c>
      <c r="AV398" s="13" t="s">
        <v>92</v>
      </c>
      <c r="AW398" s="13" t="s">
        <v>5</v>
      </c>
      <c r="AX398" s="13" t="s">
        <v>80</v>
      </c>
      <c r="AY398" s="213" t="s">
        <v>218</v>
      </c>
    </row>
    <row r="399" spans="1:65" s="13" customFormat="1" ht="11.25">
      <c r="B399" s="202"/>
      <c r="C399" s="203"/>
      <c r="D399" s="204" t="s">
        <v>226</v>
      </c>
      <c r="E399" s="205" t="s">
        <v>1</v>
      </c>
      <c r="F399" s="206" t="s">
        <v>517</v>
      </c>
      <c r="G399" s="203"/>
      <c r="H399" s="207">
        <v>24.609000000000002</v>
      </c>
      <c r="I399" s="208"/>
      <c r="J399" s="208"/>
      <c r="K399" s="203"/>
      <c r="L399" s="203"/>
      <c r="M399" s="209"/>
      <c r="N399" s="210"/>
      <c r="O399" s="211"/>
      <c r="P399" s="211"/>
      <c r="Q399" s="211"/>
      <c r="R399" s="211"/>
      <c r="S399" s="211"/>
      <c r="T399" s="211"/>
      <c r="U399" s="211"/>
      <c r="V399" s="211"/>
      <c r="W399" s="211"/>
      <c r="X399" s="212"/>
      <c r="AT399" s="213" t="s">
        <v>226</v>
      </c>
      <c r="AU399" s="213" t="s">
        <v>92</v>
      </c>
      <c r="AV399" s="13" t="s">
        <v>92</v>
      </c>
      <c r="AW399" s="13" t="s">
        <v>5</v>
      </c>
      <c r="AX399" s="13" t="s">
        <v>80</v>
      </c>
      <c r="AY399" s="213" t="s">
        <v>218</v>
      </c>
    </row>
    <row r="400" spans="1:65" s="14" customFormat="1" ht="11.25">
      <c r="B400" s="214"/>
      <c r="C400" s="215"/>
      <c r="D400" s="204" t="s">
        <v>226</v>
      </c>
      <c r="E400" s="216" t="s">
        <v>1</v>
      </c>
      <c r="F400" s="217" t="s">
        <v>227</v>
      </c>
      <c r="G400" s="215"/>
      <c r="H400" s="218">
        <v>187.32900000000001</v>
      </c>
      <c r="I400" s="219"/>
      <c r="J400" s="219"/>
      <c r="K400" s="215"/>
      <c r="L400" s="215"/>
      <c r="M400" s="220"/>
      <c r="N400" s="221"/>
      <c r="O400" s="222"/>
      <c r="P400" s="222"/>
      <c r="Q400" s="222"/>
      <c r="R400" s="222"/>
      <c r="S400" s="222"/>
      <c r="T400" s="222"/>
      <c r="U400" s="222"/>
      <c r="V400" s="222"/>
      <c r="W400" s="222"/>
      <c r="X400" s="223"/>
      <c r="AT400" s="224" t="s">
        <v>226</v>
      </c>
      <c r="AU400" s="224" t="s">
        <v>92</v>
      </c>
      <c r="AV400" s="14" t="s">
        <v>224</v>
      </c>
      <c r="AW400" s="14" t="s">
        <v>5</v>
      </c>
      <c r="AX400" s="14" t="s">
        <v>85</v>
      </c>
      <c r="AY400" s="224" t="s">
        <v>218</v>
      </c>
    </row>
    <row r="401" spans="1:65" s="2" customFormat="1" ht="21.75" customHeight="1">
      <c r="A401" s="34"/>
      <c r="B401" s="35"/>
      <c r="C401" s="187" t="s">
        <v>518</v>
      </c>
      <c r="D401" s="187" t="s">
        <v>221</v>
      </c>
      <c r="E401" s="188" t="s">
        <v>519</v>
      </c>
      <c r="F401" s="189" t="s">
        <v>520</v>
      </c>
      <c r="G401" s="190" t="s">
        <v>432</v>
      </c>
      <c r="H401" s="191">
        <v>1</v>
      </c>
      <c r="I401" s="192"/>
      <c r="J401" s="192"/>
      <c r="K401" s="193">
        <f>ROUND(P401*H401,2)</f>
        <v>0</v>
      </c>
      <c r="L401" s="194"/>
      <c r="M401" s="39"/>
      <c r="N401" s="195" t="s">
        <v>1</v>
      </c>
      <c r="O401" s="196" t="s">
        <v>43</v>
      </c>
      <c r="P401" s="197">
        <f>I401+J401</f>
        <v>0</v>
      </c>
      <c r="Q401" s="197">
        <f>ROUND(I401*H401,2)</f>
        <v>0</v>
      </c>
      <c r="R401" s="197">
        <f>ROUND(J401*H401,2)</f>
        <v>0</v>
      </c>
      <c r="S401" s="71"/>
      <c r="T401" s="198">
        <f>S401*H401</f>
        <v>0</v>
      </c>
      <c r="U401" s="198">
        <v>0</v>
      </c>
      <c r="V401" s="198">
        <f>U401*H401</f>
        <v>0</v>
      </c>
      <c r="W401" s="198">
        <v>0</v>
      </c>
      <c r="X401" s="199">
        <f>W401*H401</f>
        <v>0</v>
      </c>
      <c r="Y401" s="34"/>
      <c r="Z401" s="34"/>
      <c r="AA401" s="34"/>
      <c r="AB401" s="34"/>
      <c r="AC401" s="34"/>
      <c r="AD401" s="34"/>
      <c r="AE401" s="34"/>
      <c r="AR401" s="200" t="s">
        <v>260</v>
      </c>
      <c r="AT401" s="200" t="s">
        <v>221</v>
      </c>
      <c r="AU401" s="200" t="s">
        <v>92</v>
      </c>
      <c r="AY401" s="17" t="s">
        <v>218</v>
      </c>
      <c r="BE401" s="201">
        <f>IF(O401="základní",K401,0)</f>
        <v>0</v>
      </c>
      <c r="BF401" s="201">
        <f>IF(O401="snížená",K401,0)</f>
        <v>0</v>
      </c>
      <c r="BG401" s="201">
        <f>IF(O401="zákl. přenesená",K401,0)</f>
        <v>0</v>
      </c>
      <c r="BH401" s="201">
        <f>IF(O401="sníž. přenesená",K401,0)</f>
        <v>0</v>
      </c>
      <c r="BI401" s="201">
        <f>IF(O401="nulová",K401,0)</f>
        <v>0</v>
      </c>
      <c r="BJ401" s="17" t="s">
        <v>85</v>
      </c>
      <c r="BK401" s="201">
        <f>ROUND(P401*H401,2)</f>
        <v>0</v>
      </c>
      <c r="BL401" s="17" t="s">
        <v>260</v>
      </c>
      <c r="BM401" s="200" t="s">
        <v>521</v>
      </c>
    </row>
    <row r="402" spans="1:65" s="12" customFormat="1" ht="22.9" customHeight="1">
      <c r="B402" s="170"/>
      <c r="C402" s="171"/>
      <c r="D402" s="172" t="s">
        <v>79</v>
      </c>
      <c r="E402" s="185" t="s">
        <v>522</v>
      </c>
      <c r="F402" s="185" t="s">
        <v>523</v>
      </c>
      <c r="G402" s="171"/>
      <c r="H402" s="171"/>
      <c r="I402" s="174"/>
      <c r="J402" s="174"/>
      <c r="K402" s="186">
        <f>BK402</f>
        <v>0</v>
      </c>
      <c r="L402" s="171"/>
      <c r="M402" s="176"/>
      <c r="N402" s="177"/>
      <c r="O402" s="178"/>
      <c r="P402" s="178"/>
      <c r="Q402" s="179">
        <f>SUM(Q403:Q418)</f>
        <v>0</v>
      </c>
      <c r="R402" s="179">
        <f>SUM(R403:R418)</f>
        <v>0</v>
      </c>
      <c r="S402" s="178"/>
      <c r="T402" s="180">
        <f>SUM(T403:T418)</f>
        <v>0</v>
      </c>
      <c r="U402" s="178"/>
      <c r="V402" s="180">
        <f>SUM(V403:V418)</f>
        <v>0.34559580000000001</v>
      </c>
      <c r="W402" s="178"/>
      <c r="X402" s="181">
        <f>SUM(X403:X418)</f>
        <v>0.22631229000000003</v>
      </c>
      <c r="AR402" s="182" t="s">
        <v>92</v>
      </c>
      <c r="AT402" s="183" t="s">
        <v>79</v>
      </c>
      <c r="AU402" s="183" t="s">
        <v>85</v>
      </c>
      <c r="AY402" s="182" t="s">
        <v>218</v>
      </c>
      <c r="BK402" s="184">
        <f>SUM(BK403:BK418)</f>
        <v>0</v>
      </c>
    </row>
    <row r="403" spans="1:65" s="2" customFormat="1" ht="16.5" customHeight="1">
      <c r="A403" s="34"/>
      <c r="B403" s="35"/>
      <c r="C403" s="187" t="s">
        <v>524</v>
      </c>
      <c r="D403" s="187" t="s">
        <v>221</v>
      </c>
      <c r="E403" s="188" t="s">
        <v>525</v>
      </c>
      <c r="F403" s="189" t="s">
        <v>526</v>
      </c>
      <c r="G403" s="190" t="s">
        <v>89</v>
      </c>
      <c r="H403" s="191">
        <v>211.637</v>
      </c>
      <c r="I403" s="192"/>
      <c r="J403" s="192"/>
      <c r="K403" s="193">
        <f>ROUND(P403*H403,2)</f>
        <v>0</v>
      </c>
      <c r="L403" s="194"/>
      <c r="M403" s="39"/>
      <c r="N403" s="195" t="s">
        <v>1</v>
      </c>
      <c r="O403" s="196" t="s">
        <v>43</v>
      </c>
      <c r="P403" s="197">
        <f>I403+J403</f>
        <v>0</v>
      </c>
      <c r="Q403" s="197">
        <f>ROUND(I403*H403,2)</f>
        <v>0</v>
      </c>
      <c r="R403" s="197">
        <f>ROUND(J403*H403,2)</f>
        <v>0</v>
      </c>
      <c r="S403" s="71"/>
      <c r="T403" s="198">
        <f>S403*H403</f>
        <v>0</v>
      </c>
      <c r="U403" s="198">
        <v>0</v>
      </c>
      <c r="V403" s="198">
        <f>U403*H403</f>
        <v>0</v>
      </c>
      <c r="W403" s="198">
        <v>6.7000000000000002E-4</v>
      </c>
      <c r="X403" s="199">
        <f>W403*H403</f>
        <v>0.14179679000000001</v>
      </c>
      <c r="Y403" s="34"/>
      <c r="Z403" s="34"/>
      <c r="AA403" s="34"/>
      <c r="AB403" s="34"/>
      <c r="AC403" s="34"/>
      <c r="AD403" s="34"/>
      <c r="AE403" s="34"/>
      <c r="AR403" s="200" t="s">
        <v>260</v>
      </c>
      <c r="AT403" s="200" t="s">
        <v>221</v>
      </c>
      <c r="AU403" s="200" t="s">
        <v>92</v>
      </c>
      <c r="AY403" s="17" t="s">
        <v>218</v>
      </c>
      <c r="BE403" s="201">
        <f>IF(O403="základní",K403,0)</f>
        <v>0</v>
      </c>
      <c r="BF403" s="201">
        <f>IF(O403="snížená",K403,0)</f>
        <v>0</v>
      </c>
      <c r="BG403" s="201">
        <f>IF(O403="zákl. přenesená",K403,0)</f>
        <v>0</v>
      </c>
      <c r="BH403" s="201">
        <f>IF(O403="sníž. přenesená",K403,0)</f>
        <v>0</v>
      </c>
      <c r="BI403" s="201">
        <f>IF(O403="nulová",K403,0)</f>
        <v>0</v>
      </c>
      <c r="BJ403" s="17" t="s">
        <v>85</v>
      </c>
      <c r="BK403" s="201">
        <f>ROUND(P403*H403,2)</f>
        <v>0</v>
      </c>
      <c r="BL403" s="17" t="s">
        <v>260</v>
      </c>
      <c r="BM403" s="200" t="s">
        <v>527</v>
      </c>
    </row>
    <row r="404" spans="1:65" s="13" customFormat="1" ht="11.25">
      <c r="B404" s="202"/>
      <c r="C404" s="203"/>
      <c r="D404" s="204" t="s">
        <v>226</v>
      </c>
      <c r="E404" s="205" t="s">
        <v>1</v>
      </c>
      <c r="F404" s="206" t="s">
        <v>93</v>
      </c>
      <c r="G404" s="203"/>
      <c r="H404" s="207">
        <v>181.23699999999999</v>
      </c>
      <c r="I404" s="208"/>
      <c r="J404" s="208"/>
      <c r="K404" s="203"/>
      <c r="L404" s="203"/>
      <c r="M404" s="209"/>
      <c r="N404" s="210"/>
      <c r="O404" s="211"/>
      <c r="P404" s="211"/>
      <c r="Q404" s="211"/>
      <c r="R404" s="211"/>
      <c r="S404" s="211"/>
      <c r="T404" s="211"/>
      <c r="U404" s="211"/>
      <c r="V404" s="211"/>
      <c r="W404" s="211"/>
      <c r="X404" s="212"/>
      <c r="AT404" s="213" t="s">
        <v>226</v>
      </c>
      <c r="AU404" s="213" t="s">
        <v>92</v>
      </c>
      <c r="AV404" s="13" t="s">
        <v>92</v>
      </c>
      <c r="AW404" s="13" t="s">
        <v>5</v>
      </c>
      <c r="AX404" s="13" t="s">
        <v>80</v>
      </c>
      <c r="AY404" s="213" t="s">
        <v>218</v>
      </c>
    </row>
    <row r="405" spans="1:65" s="13" customFormat="1" ht="11.25">
      <c r="B405" s="202"/>
      <c r="C405" s="203"/>
      <c r="D405" s="204" t="s">
        <v>226</v>
      </c>
      <c r="E405" s="205" t="s">
        <v>1</v>
      </c>
      <c r="F405" s="206" t="s">
        <v>528</v>
      </c>
      <c r="G405" s="203"/>
      <c r="H405" s="207">
        <v>30.4</v>
      </c>
      <c r="I405" s="208"/>
      <c r="J405" s="208"/>
      <c r="K405" s="203"/>
      <c r="L405" s="203"/>
      <c r="M405" s="209"/>
      <c r="N405" s="210"/>
      <c r="O405" s="211"/>
      <c r="P405" s="211"/>
      <c r="Q405" s="211"/>
      <c r="R405" s="211"/>
      <c r="S405" s="211"/>
      <c r="T405" s="211"/>
      <c r="U405" s="211"/>
      <c r="V405" s="211"/>
      <c r="W405" s="211"/>
      <c r="X405" s="212"/>
      <c r="AT405" s="213" t="s">
        <v>226</v>
      </c>
      <c r="AU405" s="213" t="s">
        <v>92</v>
      </c>
      <c r="AV405" s="13" t="s">
        <v>92</v>
      </c>
      <c r="AW405" s="13" t="s">
        <v>5</v>
      </c>
      <c r="AX405" s="13" t="s">
        <v>80</v>
      </c>
      <c r="AY405" s="213" t="s">
        <v>218</v>
      </c>
    </row>
    <row r="406" spans="1:65" s="14" customFormat="1" ht="11.25">
      <c r="B406" s="214"/>
      <c r="C406" s="215"/>
      <c r="D406" s="204" t="s">
        <v>226</v>
      </c>
      <c r="E406" s="216" t="s">
        <v>1</v>
      </c>
      <c r="F406" s="217" t="s">
        <v>227</v>
      </c>
      <c r="G406" s="215"/>
      <c r="H406" s="218">
        <v>211.637</v>
      </c>
      <c r="I406" s="219"/>
      <c r="J406" s="219"/>
      <c r="K406" s="215"/>
      <c r="L406" s="215"/>
      <c r="M406" s="220"/>
      <c r="N406" s="221"/>
      <c r="O406" s="222"/>
      <c r="P406" s="222"/>
      <c r="Q406" s="222"/>
      <c r="R406" s="222"/>
      <c r="S406" s="222"/>
      <c r="T406" s="222"/>
      <c r="U406" s="222"/>
      <c r="V406" s="222"/>
      <c r="W406" s="222"/>
      <c r="X406" s="223"/>
      <c r="AT406" s="224" t="s">
        <v>226</v>
      </c>
      <c r="AU406" s="224" t="s">
        <v>92</v>
      </c>
      <c r="AV406" s="14" t="s">
        <v>224</v>
      </c>
      <c r="AW406" s="14" t="s">
        <v>5</v>
      </c>
      <c r="AX406" s="14" t="s">
        <v>85</v>
      </c>
      <c r="AY406" s="224" t="s">
        <v>218</v>
      </c>
    </row>
    <row r="407" spans="1:65" s="2" customFormat="1" ht="16.5" customHeight="1">
      <c r="A407" s="34"/>
      <c r="B407" s="35"/>
      <c r="C407" s="187" t="s">
        <v>529</v>
      </c>
      <c r="D407" s="187" t="s">
        <v>221</v>
      </c>
      <c r="E407" s="188" t="s">
        <v>530</v>
      </c>
      <c r="F407" s="189" t="s">
        <v>531</v>
      </c>
      <c r="G407" s="190" t="s">
        <v>89</v>
      </c>
      <c r="H407" s="191">
        <v>49.715000000000003</v>
      </c>
      <c r="I407" s="192"/>
      <c r="J407" s="192"/>
      <c r="K407" s="193">
        <f>ROUND(P407*H407,2)</f>
        <v>0</v>
      </c>
      <c r="L407" s="194"/>
      <c r="M407" s="39"/>
      <c r="N407" s="195" t="s">
        <v>1</v>
      </c>
      <c r="O407" s="196" t="s">
        <v>43</v>
      </c>
      <c r="P407" s="197">
        <f>I407+J407</f>
        <v>0</v>
      </c>
      <c r="Q407" s="197">
        <f>ROUND(I407*H407,2)</f>
        <v>0</v>
      </c>
      <c r="R407" s="197">
        <f>ROUND(J407*H407,2)</f>
        <v>0</v>
      </c>
      <c r="S407" s="71"/>
      <c r="T407" s="198">
        <f>S407*H407</f>
        <v>0</v>
      </c>
      <c r="U407" s="198">
        <v>0</v>
      </c>
      <c r="V407" s="198">
        <f>U407*H407</f>
        <v>0</v>
      </c>
      <c r="W407" s="198">
        <v>1.6999999999999999E-3</v>
      </c>
      <c r="X407" s="199">
        <f>W407*H407</f>
        <v>8.4515500000000007E-2</v>
      </c>
      <c r="Y407" s="34"/>
      <c r="Z407" s="34"/>
      <c r="AA407" s="34"/>
      <c r="AB407" s="34"/>
      <c r="AC407" s="34"/>
      <c r="AD407" s="34"/>
      <c r="AE407" s="34"/>
      <c r="AR407" s="200" t="s">
        <v>260</v>
      </c>
      <c r="AT407" s="200" t="s">
        <v>221</v>
      </c>
      <c r="AU407" s="200" t="s">
        <v>92</v>
      </c>
      <c r="AY407" s="17" t="s">
        <v>218</v>
      </c>
      <c r="BE407" s="201">
        <f>IF(O407="základní",K407,0)</f>
        <v>0</v>
      </c>
      <c r="BF407" s="201">
        <f>IF(O407="snížená",K407,0)</f>
        <v>0</v>
      </c>
      <c r="BG407" s="201">
        <f>IF(O407="zákl. přenesená",K407,0)</f>
        <v>0</v>
      </c>
      <c r="BH407" s="201">
        <f>IF(O407="sníž. přenesená",K407,0)</f>
        <v>0</v>
      </c>
      <c r="BI407" s="201">
        <f>IF(O407="nulová",K407,0)</f>
        <v>0</v>
      </c>
      <c r="BJ407" s="17" t="s">
        <v>85</v>
      </c>
      <c r="BK407" s="201">
        <f>ROUND(P407*H407,2)</f>
        <v>0</v>
      </c>
      <c r="BL407" s="17" t="s">
        <v>260</v>
      </c>
      <c r="BM407" s="200" t="s">
        <v>532</v>
      </c>
    </row>
    <row r="408" spans="1:65" s="13" customFormat="1" ht="11.25">
      <c r="B408" s="202"/>
      <c r="C408" s="203"/>
      <c r="D408" s="204" t="s">
        <v>226</v>
      </c>
      <c r="E408" s="205" t="s">
        <v>1</v>
      </c>
      <c r="F408" s="206" t="s">
        <v>103</v>
      </c>
      <c r="G408" s="203"/>
      <c r="H408" s="207">
        <v>49.715000000000003</v>
      </c>
      <c r="I408" s="208"/>
      <c r="J408" s="208"/>
      <c r="K408" s="203"/>
      <c r="L408" s="203"/>
      <c r="M408" s="209"/>
      <c r="N408" s="210"/>
      <c r="O408" s="211"/>
      <c r="P408" s="211"/>
      <c r="Q408" s="211"/>
      <c r="R408" s="211"/>
      <c r="S408" s="211"/>
      <c r="T408" s="211"/>
      <c r="U408" s="211"/>
      <c r="V408" s="211"/>
      <c r="W408" s="211"/>
      <c r="X408" s="212"/>
      <c r="AT408" s="213" t="s">
        <v>226</v>
      </c>
      <c r="AU408" s="213" t="s">
        <v>92</v>
      </c>
      <c r="AV408" s="13" t="s">
        <v>92</v>
      </c>
      <c r="AW408" s="13" t="s">
        <v>5</v>
      </c>
      <c r="AX408" s="13" t="s">
        <v>80</v>
      </c>
      <c r="AY408" s="213" t="s">
        <v>218</v>
      </c>
    </row>
    <row r="409" spans="1:65" s="14" customFormat="1" ht="11.25">
      <c r="B409" s="214"/>
      <c r="C409" s="215"/>
      <c r="D409" s="204" t="s">
        <v>226</v>
      </c>
      <c r="E409" s="216" t="s">
        <v>1</v>
      </c>
      <c r="F409" s="217" t="s">
        <v>227</v>
      </c>
      <c r="G409" s="215"/>
      <c r="H409" s="218">
        <v>49.715000000000003</v>
      </c>
      <c r="I409" s="219"/>
      <c r="J409" s="219"/>
      <c r="K409" s="215"/>
      <c r="L409" s="215"/>
      <c r="M409" s="220"/>
      <c r="N409" s="221"/>
      <c r="O409" s="222"/>
      <c r="P409" s="222"/>
      <c r="Q409" s="222"/>
      <c r="R409" s="222"/>
      <c r="S409" s="222"/>
      <c r="T409" s="222"/>
      <c r="U409" s="222"/>
      <c r="V409" s="222"/>
      <c r="W409" s="222"/>
      <c r="X409" s="223"/>
      <c r="AT409" s="224" t="s">
        <v>226</v>
      </c>
      <c r="AU409" s="224" t="s">
        <v>92</v>
      </c>
      <c r="AV409" s="14" t="s">
        <v>224</v>
      </c>
      <c r="AW409" s="14" t="s">
        <v>5</v>
      </c>
      <c r="AX409" s="14" t="s">
        <v>85</v>
      </c>
      <c r="AY409" s="224" t="s">
        <v>218</v>
      </c>
    </row>
    <row r="410" spans="1:65" s="2" customFormat="1" ht="21.75" customHeight="1">
      <c r="A410" s="34"/>
      <c r="B410" s="35"/>
      <c r="C410" s="187" t="s">
        <v>533</v>
      </c>
      <c r="D410" s="187" t="s">
        <v>221</v>
      </c>
      <c r="E410" s="188" t="s">
        <v>534</v>
      </c>
      <c r="F410" s="189" t="s">
        <v>535</v>
      </c>
      <c r="G410" s="190" t="s">
        <v>89</v>
      </c>
      <c r="H410" s="191">
        <v>176.18</v>
      </c>
      <c r="I410" s="192"/>
      <c r="J410" s="192"/>
      <c r="K410" s="193">
        <f>ROUND(P410*H410,2)</f>
        <v>0</v>
      </c>
      <c r="L410" s="194"/>
      <c r="M410" s="39"/>
      <c r="N410" s="195" t="s">
        <v>1</v>
      </c>
      <c r="O410" s="196" t="s">
        <v>43</v>
      </c>
      <c r="P410" s="197">
        <f>I410+J410</f>
        <v>0</v>
      </c>
      <c r="Q410" s="197">
        <f>ROUND(I410*H410,2)</f>
        <v>0</v>
      </c>
      <c r="R410" s="197">
        <f>ROUND(J410*H410,2)</f>
        <v>0</v>
      </c>
      <c r="S410" s="71"/>
      <c r="T410" s="198">
        <f>S410*H410</f>
        <v>0</v>
      </c>
      <c r="U410" s="198">
        <v>1.31E-3</v>
      </c>
      <c r="V410" s="198">
        <f>U410*H410</f>
        <v>0.2307958</v>
      </c>
      <c r="W410" s="198">
        <v>0</v>
      </c>
      <c r="X410" s="199">
        <f>W410*H410</f>
        <v>0</v>
      </c>
      <c r="Y410" s="34"/>
      <c r="Z410" s="34"/>
      <c r="AA410" s="34"/>
      <c r="AB410" s="34"/>
      <c r="AC410" s="34"/>
      <c r="AD410" s="34"/>
      <c r="AE410" s="34"/>
      <c r="AR410" s="200" t="s">
        <v>260</v>
      </c>
      <c r="AT410" s="200" t="s">
        <v>221</v>
      </c>
      <c r="AU410" s="200" t="s">
        <v>92</v>
      </c>
      <c r="AY410" s="17" t="s">
        <v>218</v>
      </c>
      <c r="BE410" s="201">
        <f>IF(O410="základní",K410,0)</f>
        <v>0</v>
      </c>
      <c r="BF410" s="201">
        <f>IF(O410="snížená",K410,0)</f>
        <v>0</v>
      </c>
      <c r="BG410" s="201">
        <f>IF(O410="zákl. přenesená",K410,0)</f>
        <v>0</v>
      </c>
      <c r="BH410" s="201">
        <f>IF(O410="sníž. přenesená",K410,0)</f>
        <v>0</v>
      </c>
      <c r="BI410" s="201">
        <f>IF(O410="nulová",K410,0)</f>
        <v>0</v>
      </c>
      <c r="BJ410" s="17" t="s">
        <v>85</v>
      </c>
      <c r="BK410" s="201">
        <f>ROUND(P410*H410,2)</f>
        <v>0</v>
      </c>
      <c r="BL410" s="17" t="s">
        <v>260</v>
      </c>
      <c r="BM410" s="200" t="s">
        <v>536</v>
      </c>
    </row>
    <row r="411" spans="1:65" s="15" customFormat="1" ht="11.25">
      <c r="B411" s="225"/>
      <c r="C411" s="226"/>
      <c r="D411" s="204" t="s">
        <v>226</v>
      </c>
      <c r="E411" s="227" t="s">
        <v>1</v>
      </c>
      <c r="F411" s="228" t="s">
        <v>537</v>
      </c>
      <c r="G411" s="226"/>
      <c r="H411" s="227" t="s">
        <v>1</v>
      </c>
      <c r="I411" s="229"/>
      <c r="J411" s="229"/>
      <c r="K411" s="226"/>
      <c r="L411" s="226"/>
      <c r="M411" s="230"/>
      <c r="N411" s="231"/>
      <c r="O411" s="232"/>
      <c r="P411" s="232"/>
      <c r="Q411" s="232"/>
      <c r="R411" s="232"/>
      <c r="S411" s="232"/>
      <c r="T411" s="232"/>
      <c r="U411" s="232"/>
      <c r="V411" s="232"/>
      <c r="W411" s="232"/>
      <c r="X411" s="233"/>
      <c r="AT411" s="234" t="s">
        <v>226</v>
      </c>
      <c r="AU411" s="234" t="s">
        <v>92</v>
      </c>
      <c r="AV411" s="15" t="s">
        <v>85</v>
      </c>
      <c r="AW411" s="15" t="s">
        <v>5</v>
      </c>
      <c r="AX411" s="15" t="s">
        <v>80</v>
      </c>
      <c r="AY411" s="234" t="s">
        <v>218</v>
      </c>
    </row>
    <row r="412" spans="1:65" s="13" customFormat="1" ht="11.25">
      <c r="B412" s="202"/>
      <c r="C412" s="203"/>
      <c r="D412" s="204" t="s">
        <v>226</v>
      </c>
      <c r="E412" s="205" t="s">
        <v>1</v>
      </c>
      <c r="F412" s="206" t="s">
        <v>350</v>
      </c>
      <c r="G412" s="203"/>
      <c r="H412" s="207">
        <v>176.18</v>
      </c>
      <c r="I412" s="208"/>
      <c r="J412" s="208"/>
      <c r="K412" s="203"/>
      <c r="L412" s="203"/>
      <c r="M412" s="209"/>
      <c r="N412" s="210"/>
      <c r="O412" s="211"/>
      <c r="P412" s="211"/>
      <c r="Q412" s="211"/>
      <c r="R412" s="211"/>
      <c r="S412" s="211"/>
      <c r="T412" s="211"/>
      <c r="U412" s="211"/>
      <c r="V412" s="211"/>
      <c r="W412" s="211"/>
      <c r="X412" s="212"/>
      <c r="AT412" s="213" t="s">
        <v>226</v>
      </c>
      <c r="AU412" s="213" t="s">
        <v>92</v>
      </c>
      <c r="AV412" s="13" t="s">
        <v>92</v>
      </c>
      <c r="AW412" s="13" t="s">
        <v>5</v>
      </c>
      <c r="AX412" s="13" t="s">
        <v>80</v>
      </c>
      <c r="AY412" s="213" t="s">
        <v>218</v>
      </c>
    </row>
    <row r="413" spans="1:65" s="14" customFormat="1" ht="11.25">
      <c r="B413" s="214"/>
      <c r="C413" s="215"/>
      <c r="D413" s="204" t="s">
        <v>226</v>
      </c>
      <c r="E413" s="216" t="s">
        <v>1</v>
      </c>
      <c r="F413" s="217" t="s">
        <v>227</v>
      </c>
      <c r="G413" s="215"/>
      <c r="H413" s="218">
        <v>176.18</v>
      </c>
      <c r="I413" s="219"/>
      <c r="J413" s="219"/>
      <c r="K413" s="215"/>
      <c r="L413" s="215"/>
      <c r="M413" s="220"/>
      <c r="N413" s="221"/>
      <c r="O413" s="222"/>
      <c r="P413" s="222"/>
      <c r="Q413" s="222"/>
      <c r="R413" s="222"/>
      <c r="S413" s="222"/>
      <c r="T413" s="222"/>
      <c r="U413" s="222"/>
      <c r="V413" s="222"/>
      <c r="W413" s="222"/>
      <c r="X413" s="223"/>
      <c r="AT413" s="224" t="s">
        <v>226</v>
      </c>
      <c r="AU413" s="224" t="s">
        <v>92</v>
      </c>
      <c r="AV413" s="14" t="s">
        <v>224</v>
      </c>
      <c r="AW413" s="14" t="s">
        <v>5</v>
      </c>
      <c r="AX413" s="14" t="s">
        <v>85</v>
      </c>
      <c r="AY413" s="224" t="s">
        <v>218</v>
      </c>
    </row>
    <row r="414" spans="1:65" s="2" customFormat="1" ht="33" customHeight="1">
      <c r="A414" s="34"/>
      <c r="B414" s="35"/>
      <c r="C414" s="187" t="s">
        <v>538</v>
      </c>
      <c r="D414" s="187" t="s">
        <v>221</v>
      </c>
      <c r="E414" s="188" t="s">
        <v>539</v>
      </c>
      <c r="F414" s="189" t="s">
        <v>540</v>
      </c>
      <c r="G414" s="190" t="s">
        <v>89</v>
      </c>
      <c r="H414" s="191">
        <v>40</v>
      </c>
      <c r="I414" s="192"/>
      <c r="J414" s="192"/>
      <c r="K414" s="193">
        <f>ROUND(P414*H414,2)</f>
        <v>0</v>
      </c>
      <c r="L414" s="194"/>
      <c r="M414" s="39"/>
      <c r="N414" s="195" t="s">
        <v>1</v>
      </c>
      <c r="O414" s="196" t="s">
        <v>43</v>
      </c>
      <c r="P414" s="197">
        <f>I414+J414</f>
        <v>0</v>
      </c>
      <c r="Q414" s="197">
        <f>ROUND(I414*H414,2)</f>
        <v>0</v>
      </c>
      <c r="R414" s="197">
        <f>ROUND(J414*H414,2)</f>
        <v>0</v>
      </c>
      <c r="S414" s="71"/>
      <c r="T414" s="198">
        <f>S414*H414</f>
        <v>0</v>
      </c>
      <c r="U414" s="198">
        <v>2.8700000000000002E-3</v>
      </c>
      <c r="V414" s="198">
        <f>U414*H414</f>
        <v>0.11480000000000001</v>
      </c>
      <c r="W414" s="198">
        <v>0</v>
      </c>
      <c r="X414" s="199">
        <f>W414*H414</f>
        <v>0</v>
      </c>
      <c r="Y414" s="34"/>
      <c r="Z414" s="34"/>
      <c r="AA414" s="34"/>
      <c r="AB414" s="34"/>
      <c r="AC414" s="34"/>
      <c r="AD414" s="34"/>
      <c r="AE414" s="34"/>
      <c r="AR414" s="200" t="s">
        <v>260</v>
      </c>
      <c r="AT414" s="200" t="s">
        <v>221</v>
      </c>
      <c r="AU414" s="200" t="s">
        <v>92</v>
      </c>
      <c r="AY414" s="17" t="s">
        <v>218</v>
      </c>
      <c r="BE414" s="201">
        <f>IF(O414="základní",K414,0)</f>
        <v>0</v>
      </c>
      <c r="BF414" s="201">
        <f>IF(O414="snížená",K414,0)</f>
        <v>0</v>
      </c>
      <c r="BG414" s="201">
        <f>IF(O414="zákl. přenesená",K414,0)</f>
        <v>0</v>
      </c>
      <c r="BH414" s="201">
        <f>IF(O414="sníž. přenesená",K414,0)</f>
        <v>0</v>
      </c>
      <c r="BI414" s="201">
        <f>IF(O414="nulová",K414,0)</f>
        <v>0</v>
      </c>
      <c r="BJ414" s="17" t="s">
        <v>85</v>
      </c>
      <c r="BK414" s="201">
        <f>ROUND(P414*H414,2)</f>
        <v>0</v>
      </c>
      <c r="BL414" s="17" t="s">
        <v>260</v>
      </c>
      <c r="BM414" s="200" t="s">
        <v>541</v>
      </c>
    </row>
    <row r="415" spans="1:65" s="15" customFormat="1" ht="11.25">
      <c r="B415" s="225"/>
      <c r="C415" s="226"/>
      <c r="D415" s="204" t="s">
        <v>226</v>
      </c>
      <c r="E415" s="227" t="s">
        <v>1</v>
      </c>
      <c r="F415" s="228" t="s">
        <v>542</v>
      </c>
      <c r="G415" s="226"/>
      <c r="H415" s="227" t="s">
        <v>1</v>
      </c>
      <c r="I415" s="229"/>
      <c r="J415" s="229"/>
      <c r="K415" s="226"/>
      <c r="L415" s="226"/>
      <c r="M415" s="230"/>
      <c r="N415" s="231"/>
      <c r="O415" s="232"/>
      <c r="P415" s="232"/>
      <c r="Q415" s="232"/>
      <c r="R415" s="232"/>
      <c r="S415" s="232"/>
      <c r="T415" s="232"/>
      <c r="U415" s="232"/>
      <c r="V415" s="232"/>
      <c r="W415" s="232"/>
      <c r="X415" s="233"/>
      <c r="AT415" s="234" t="s">
        <v>226</v>
      </c>
      <c r="AU415" s="234" t="s">
        <v>92</v>
      </c>
      <c r="AV415" s="15" t="s">
        <v>85</v>
      </c>
      <c r="AW415" s="15" t="s">
        <v>5</v>
      </c>
      <c r="AX415" s="15" t="s">
        <v>80</v>
      </c>
      <c r="AY415" s="234" t="s">
        <v>218</v>
      </c>
    </row>
    <row r="416" spans="1:65" s="13" customFormat="1" ht="11.25">
      <c r="B416" s="202"/>
      <c r="C416" s="203"/>
      <c r="D416" s="204" t="s">
        <v>226</v>
      </c>
      <c r="E416" s="205" t="s">
        <v>1</v>
      </c>
      <c r="F416" s="206" t="s">
        <v>366</v>
      </c>
      <c r="G416" s="203"/>
      <c r="H416" s="207">
        <v>40</v>
      </c>
      <c r="I416" s="208"/>
      <c r="J416" s="208"/>
      <c r="K416" s="203"/>
      <c r="L416" s="203"/>
      <c r="M416" s="209"/>
      <c r="N416" s="210"/>
      <c r="O416" s="211"/>
      <c r="P416" s="211"/>
      <c r="Q416" s="211"/>
      <c r="R416" s="211"/>
      <c r="S416" s="211"/>
      <c r="T416" s="211"/>
      <c r="U416" s="211"/>
      <c r="V416" s="211"/>
      <c r="W416" s="211"/>
      <c r="X416" s="212"/>
      <c r="AT416" s="213" t="s">
        <v>226</v>
      </c>
      <c r="AU416" s="213" t="s">
        <v>92</v>
      </c>
      <c r="AV416" s="13" t="s">
        <v>92</v>
      </c>
      <c r="AW416" s="13" t="s">
        <v>5</v>
      </c>
      <c r="AX416" s="13" t="s">
        <v>80</v>
      </c>
      <c r="AY416" s="213" t="s">
        <v>218</v>
      </c>
    </row>
    <row r="417" spans="1:65" s="14" customFormat="1" ht="11.25">
      <c r="B417" s="214"/>
      <c r="C417" s="215"/>
      <c r="D417" s="204" t="s">
        <v>226</v>
      </c>
      <c r="E417" s="216" t="s">
        <v>1</v>
      </c>
      <c r="F417" s="217" t="s">
        <v>227</v>
      </c>
      <c r="G417" s="215"/>
      <c r="H417" s="218">
        <v>40</v>
      </c>
      <c r="I417" s="219"/>
      <c r="J417" s="219"/>
      <c r="K417" s="215"/>
      <c r="L417" s="215"/>
      <c r="M417" s="220"/>
      <c r="N417" s="221"/>
      <c r="O417" s="222"/>
      <c r="P417" s="222"/>
      <c r="Q417" s="222"/>
      <c r="R417" s="222"/>
      <c r="S417" s="222"/>
      <c r="T417" s="222"/>
      <c r="U417" s="222"/>
      <c r="V417" s="222"/>
      <c r="W417" s="222"/>
      <c r="X417" s="223"/>
      <c r="AT417" s="224" t="s">
        <v>226</v>
      </c>
      <c r="AU417" s="224" t="s">
        <v>92</v>
      </c>
      <c r="AV417" s="14" t="s">
        <v>224</v>
      </c>
      <c r="AW417" s="14" t="s">
        <v>5</v>
      </c>
      <c r="AX417" s="14" t="s">
        <v>85</v>
      </c>
      <c r="AY417" s="224" t="s">
        <v>218</v>
      </c>
    </row>
    <row r="418" spans="1:65" s="2" customFormat="1" ht="21.75" customHeight="1">
      <c r="A418" s="34"/>
      <c r="B418" s="35"/>
      <c r="C418" s="187" t="s">
        <v>543</v>
      </c>
      <c r="D418" s="187" t="s">
        <v>221</v>
      </c>
      <c r="E418" s="188" t="s">
        <v>544</v>
      </c>
      <c r="F418" s="189" t="s">
        <v>545</v>
      </c>
      <c r="G418" s="190" t="s">
        <v>432</v>
      </c>
      <c r="H418" s="191">
        <v>1</v>
      </c>
      <c r="I418" s="192"/>
      <c r="J418" s="192"/>
      <c r="K418" s="193">
        <f>ROUND(P418*H418,2)</f>
        <v>0</v>
      </c>
      <c r="L418" s="194"/>
      <c r="M418" s="39"/>
      <c r="N418" s="195" t="s">
        <v>1</v>
      </c>
      <c r="O418" s="196" t="s">
        <v>43</v>
      </c>
      <c r="P418" s="197">
        <f>I418+J418</f>
        <v>0</v>
      </c>
      <c r="Q418" s="197">
        <f>ROUND(I418*H418,2)</f>
        <v>0</v>
      </c>
      <c r="R418" s="197">
        <f>ROUND(J418*H418,2)</f>
        <v>0</v>
      </c>
      <c r="S418" s="71"/>
      <c r="T418" s="198">
        <f>S418*H418</f>
        <v>0</v>
      </c>
      <c r="U418" s="198">
        <v>0</v>
      </c>
      <c r="V418" s="198">
        <f>U418*H418</f>
        <v>0</v>
      </c>
      <c r="W418" s="198">
        <v>0</v>
      </c>
      <c r="X418" s="199">
        <f>W418*H418</f>
        <v>0</v>
      </c>
      <c r="Y418" s="34"/>
      <c r="Z418" s="34"/>
      <c r="AA418" s="34"/>
      <c r="AB418" s="34"/>
      <c r="AC418" s="34"/>
      <c r="AD418" s="34"/>
      <c r="AE418" s="34"/>
      <c r="AR418" s="200" t="s">
        <v>260</v>
      </c>
      <c r="AT418" s="200" t="s">
        <v>221</v>
      </c>
      <c r="AU418" s="200" t="s">
        <v>92</v>
      </c>
      <c r="AY418" s="17" t="s">
        <v>218</v>
      </c>
      <c r="BE418" s="201">
        <f>IF(O418="základní",K418,0)</f>
        <v>0</v>
      </c>
      <c r="BF418" s="201">
        <f>IF(O418="snížená",K418,0)</f>
        <v>0</v>
      </c>
      <c r="BG418" s="201">
        <f>IF(O418="zákl. přenesená",K418,0)</f>
        <v>0</v>
      </c>
      <c r="BH418" s="201">
        <f>IF(O418="sníž. přenesená",K418,0)</f>
        <v>0</v>
      </c>
      <c r="BI418" s="201">
        <f>IF(O418="nulová",K418,0)</f>
        <v>0</v>
      </c>
      <c r="BJ418" s="17" t="s">
        <v>85</v>
      </c>
      <c r="BK418" s="201">
        <f>ROUND(P418*H418,2)</f>
        <v>0</v>
      </c>
      <c r="BL418" s="17" t="s">
        <v>260</v>
      </c>
      <c r="BM418" s="200" t="s">
        <v>546</v>
      </c>
    </row>
    <row r="419" spans="1:65" s="12" customFormat="1" ht="22.9" customHeight="1">
      <c r="B419" s="170"/>
      <c r="C419" s="171"/>
      <c r="D419" s="172" t="s">
        <v>79</v>
      </c>
      <c r="E419" s="185" t="s">
        <v>547</v>
      </c>
      <c r="F419" s="185" t="s">
        <v>548</v>
      </c>
      <c r="G419" s="171"/>
      <c r="H419" s="171"/>
      <c r="I419" s="174"/>
      <c r="J419" s="174"/>
      <c r="K419" s="186">
        <f>BK419</f>
        <v>0</v>
      </c>
      <c r="L419" s="171"/>
      <c r="M419" s="176"/>
      <c r="N419" s="177"/>
      <c r="O419" s="178"/>
      <c r="P419" s="178"/>
      <c r="Q419" s="179">
        <f>SUM(Q420:Q426)</f>
        <v>0</v>
      </c>
      <c r="R419" s="179">
        <f>SUM(R420:R426)</f>
        <v>0</v>
      </c>
      <c r="S419" s="178"/>
      <c r="T419" s="180">
        <f>SUM(T420:T426)</f>
        <v>0</v>
      </c>
      <c r="U419" s="178"/>
      <c r="V419" s="180">
        <f>SUM(V420:V426)</f>
        <v>0</v>
      </c>
      <c r="W419" s="178"/>
      <c r="X419" s="181">
        <f>SUM(X420:X426)</f>
        <v>2.7994240000000006</v>
      </c>
      <c r="AR419" s="182" t="s">
        <v>92</v>
      </c>
      <c r="AT419" s="183" t="s">
        <v>79</v>
      </c>
      <c r="AU419" s="183" t="s">
        <v>85</v>
      </c>
      <c r="AY419" s="182" t="s">
        <v>218</v>
      </c>
      <c r="BK419" s="184">
        <f>SUM(BK420:BK426)</f>
        <v>0</v>
      </c>
    </row>
    <row r="420" spans="1:65" s="2" customFormat="1" ht="16.5" customHeight="1">
      <c r="A420" s="34"/>
      <c r="B420" s="35"/>
      <c r="C420" s="187" t="s">
        <v>549</v>
      </c>
      <c r="D420" s="187" t="s">
        <v>221</v>
      </c>
      <c r="E420" s="188" t="s">
        <v>550</v>
      </c>
      <c r="F420" s="189" t="s">
        <v>551</v>
      </c>
      <c r="G420" s="190" t="s">
        <v>114</v>
      </c>
      <c r="H420" s="191">
        <v>128.54400000000001</v>
      </c>
      <c r="I420" s="192"/>
      <c r="J420" s="192"/>
      <c r="K420" s="193">
        <f>ROUND(P420*H420,2)</f>
        <v>0</v>
      </c>
      <c r="L420" s="194"/>
      <c r="M420" s="39"/>
      <c r="N420" s="195" t="s">
        <v>1</v>
      </c>
      <c r="O420" s="196" t="s">
        <v>43</v>
      </c>
      <c r="P420" s="197">
        <f>I420+J420</f>
        <v>0</v>
      </c>
      <c r="Q420" s="197">
        <f>ROUND(I420*H420,2)</f>
        <v>0</v>
      </c>
      <c r="R420" s="197">
        <f>ROUND(J420*H420,2)</f>
        <v>0</v>
      </c>
      <c r="S420" s="71"/>
      <c r="T420" s="198">
        <f>S420*H420</f>
        <v>0</v>
      </c>
      <c r="U420" s="198">
        <v>0</v>
      </c>
      <c r="V420" s="198">
        <f>U420*H420</f>
        <v>0</v>
      </c>
      <c r="W420" s="198">
        <v>2.1000000000000001E-2</v>
      </c>
      <c r="X420" s="199">
        <f>W420*H420</f>
        <v>2.6994240000000005</v>
      </c>
      <c r="Y420" s="34"/>
      <c r="Z420" s="34"/>
      <c r="AA420" s="34"/>
      <c r="AB420" s="34"/>
      <c r="AC420" s="34"/>
      <c r="AD420" s="34"/>
      <c r="AE420" s="34"/>
      <c r="AR420" s="200" t="s">
        <v>224</v>
      </c>
      <c r="AT420" s="200" t="s">
        <v>221</v>
      </c>
      <c r="AU420" s="200" t="s">
        <v>92</v>
      </c>
      <c r="AY420" s="17" t="s">
        <v>218</v>
      </c>
      <c r="BE420" s="201">
        <f>IF(O420="základní",K420,0)</f>
        <v>0</v>
      </c>
      <c r="BF420" s="201">
        <f>IF(O420="snížená",K420,0)</f>
        <v>0</v>
      </c>
      <c r="BG420" s="201">
        <f>IF(O420="zákl. přenesená",K420,0)</f>
        <v>0</v>
      </c>
      <c r="BH420" s="201">
        <f>IF(O420="sníž. přenesená",K420,0)</f>
        <v>0</v>
      </c>
      <c r="BI420" s="201">
        <f>IF(O420="nulová",K420,0)</f>
        <v>0</v>
      </c>
      <c r="BJ420" s="17" t="s">
        <v>85</v>
      </c>
      <c r="BK420" s="201">
        <f>ROUND(P420*H420,2)</f>
        <v>0</v>
      </c>
      <c r="BL420" s="17" t="s">
        <v>224</v>
      </c>
      <c r="BM420" s="200" t="s">
        <v>552</v>
      </c>
    </row>
    <row r="421" spans="1:65" s="15" customFormat="1" ht="11.25">
      <c r="B421" s="225"/>
      <c r="C421" s="226"/>
      <c r="D421" s="204" t="s">
        <v>226</v>
      </c>
      <c r="E421" s="227" t="s">
        <v>1</v>
      </c>
      <c r="F421" s="228" t="s">
        <v>553</v>
      </c>
      <c r="G421" s="226"/>
      <c r="H421" s="227" t="s">
        <v>1</v>
      </c>
      <c r="I421" s="229"/>
      <c r="J421" s="229"/>
      <c r="K421" s="226"/>
      <c r="L421" s="226"/>
      <c r="M421" s="230"/>
      <c r="N421" s="231"/>
      <c r="O421" s="232"/>
      <c r="P421" s="232"/>
      <c r="Q421" s="232"/>
      <c r="R421" s="232"/>
      <c r="S421" s="232"/>
      <c r="T421" s="232"/>
      <c r="U421" s="232"/>
      <c r="V421" s="232"/>
      <c r="W421" s="232"/>
      <c r="X421" s="233"/>
      <c r="AT421" s="234" t="s">
        <v>226</v>
      </c>
      <c r="AU421" s="234" t="s">
        <v>92</v>
      </c>
      <c r="AV421" s="15" t="s">
        <v>85</v>
      </c>
      <c r="AW421" s="15" t="s">
        <v>5</v>
      </c>
      <c r="AX421" s="15" t="s">
        <v>80</v>
      </c>
      <c r="AY421" s="234" t="s">
        <v>218</v>
      </c>
    </row>
    <row r="422" spans="1:65" s="13" customFormat="1" ht="11.25">
      <c r="B422" s="202"/>
      <c r="C422" s="203"/>
      <c r="D422" s="204" t="s">
        <v>226</v>
      </c>
      <c r="E422" s="205" t="s">
        <v>1</v>
      </c>
      <c r="F422" s="206" t="s">
        <v>554</v>
      </c>
      <c r="G422" s="203"/>
      <c r="H422" s="207">
        <v>128.54400000000001</v>
      </c>
      <c r="I422" s="208"/>
      <c r="J422" s="208"/>
      <c r="K422" s="203"/>
      <c r="L422" s="203"/>
      <c r="M422" s="209"/>
      <c r="N422" s="210"/>
      <c r="O422" s="211"/>
      <c r="P422" s="211"/>
      <c r="Q422" s="211"/>
      <c r="R422" s="211"/>
      <c r="S422" s="211"/>
      <c r="T422" s="211"/>
      <c r="U422" s="211"/>
      <c r="V422" s="211"/>
      <c r="W422" s="211"/>
      <c r="X422" s="212"/>
      <c r="AT422" s="213" t="s">
        <v>226</v>
      </c>
      <c r="AU422" s="213" t="s">
        <v>92</v>
      </c>
      <c r="AV422" s="13" t="s">
        <v>92</v>
      </c>
      <c r="AW422" s="13" t="s">
        <v>5</v>
      </c>
      <c r="AX422" s="13" t="s">
        <v>80</v>
      </c>
      <c r="AY422" s="213" t="s">
        <v>218</v>
      </c>
    </row>
    <row r="423" spans="1:65" s="14" customFormat="1" ht="11.25">
      <c r="B423" s="214"/>
      <c r="C423" s="215"/>
      <c r="D423" s="204" t="s">
        <v>226</v>
      </c>
      <c r="E423" s="216" t="s">
        <v>1</v>
      </c>
      <c r="F423" s="217" t="s">
        <v>227</v>
      </c>
      <c r="G423" s="215"/>
      <c r="H423" s="218">
        <v>128.54400000000001</v>
      </c>
      <c r="I423" s="219"/>
      <c r="J423" s="219"/>
      <c r="K423" s="215"/>
      <c r="L423" s="215"/>
      <c r="M423" s="220"/>
      <c r="N423" s="221"/>
      <c r="O423" s="222"/>
      <c r="P423" s="222"/>
      <c r="Q423" s="222"/>
      <c r="R423" s="222"/>
      <c r="S423" s="222"/>
      <c r="T423" s="222"/>
      <c r="U423" s="222"/>
      <c r="V423" s="222"/>
      <c r="W423" s="222"/>
      <c r="X423" s="223"/>
      <c r="AT423" s="224" t="s">
        <v>226</v>
      </c>
      <c r="AU423" s="224" t="s">
        <v>92</v>
      </c>
      <c r="AV423" s="14" t="s">
        <v>224</v>
      </c>
      <c r="AW423" s="14" t="s">
        <v>5</v>
      </c>
      <c r="AX423" s="14" t="s">
        <v>85</v>
      </c>
      <c r="AY423" s="224" t="s">
        <v>218</v>
      </c>
    </row>
    <row r="424" spans="1:65" s="2" customFormat="1" ht="33" customHeight="1">
      <c r="A424" s="34"/>
      <c r="B424" s="35"/>
      <c r="C424" s="187" t="s">
        <v>555</v>
      </c>
      <c r="D424" s="187" t="s">
        <v>221</v>
      </c>
      <c r="E424" s="188" t="s">
        <v>556</v>
      </c>
      <c r="F424" s="189" t="s">
        <v>557</v>
      </c>
      <c r="G424" s="190" t="s">
        <v>432</v>
      </c>
      <c r="H424" s="191">
        <v>1</v>
      </c>
      <c r="I424" s="192"/>
      <c r="J424" s="192"/>
      <c r="K424" s="193">
        <f>ROUND(P424*H424,2)</f>
        <v>0</v>
      </c>
      <c r="L424" s="194"/>
      <c r="M424" s="39"/>
      <c r="N424" s="195" t="s">
        <v>1</v>
      </c>
      <c r="O424" s="196" t="s">
        <v>43</v>
      </c>
      <c r="P424" s="197">
        <f>I424+J424</f>
        <v>0</v>
      </c>
      <c r="Q424" s="197">
        <f>ROUND(I424*H424,2)</f>
        <v>0</v>
      </c>
      <c r="R424" s="197">
        <f>ROUND(J424*H424,2)</f>
        <v>0</v>
      </c>
      <c r="S424" s="71"/>
      <c r="T424" s="198">
        <f>S424*H424</f>
        <v>0</v>
      </c>
      <c r="U424" s="198">
        <v>0</v>
      </c>
      <c r="V424" s="198">
        <f>U424*H424</f>
        <v>0</v>
      </c>
      <c r="W424" s="198">
        <v>0</v>
      </c>
      <c r="X424" s="199">
        <f>W424*H424</f>
        <v>0</v>
      </c>
      <c r="Y424" s="34"/>
      <c r="Z424" s="34"/>
      <c r="AA424" s="34"/>
      <c r="AB424" s="34"/>
      <c r="AC424" s="34"/>
      <c r="AD424" s="34"/>
      <c r="AE424" s="34"/>
      <c r="AR424" s="200" t="s">
        <v>260</v>
      </c>
      <c r="AT424" s="200" t="s">
        <v>221</v>
      </c>
      <c r="AU424" s="200" t="s">
        <v>92</v>
      </c>
      <c r="AY424" s="17" t="s">
        <v>218</v>
      </c>
      <c r="BE424" s="201">
        <f>IF(O424="základní",K424,0)</f>
        <v>0</v>
      </c>
      <c r="BF424" s="201">
        <f>IF(O424="snížená",K424,0)</f>
        <v>0</v>
      </c>
      <c r="BG424" s="201">
        <f>IF(O424="zákl. přenesená",K424,0)</f>
        <v>0</v>
      </c>
      <c r="BH424" s="201">
        <f>IF(O424="sníž. přenesená",K424,0)</f>
        <v>0</v>
      </c>
      <c r="BI424" s="201">
        <f>IF(O424="nulová",K424,0)</f>
        <v>0</v>
      </c>
      <c r="BJ424" s="17" t="s">
        <v>85</v>
      </c>
      <c r="BK424" s="201">
        <f>ROUND(P424*H424,2)</f>
        <v>0</v>
      </c>
      <c r="BL424" s="17" t="s">
        <v>260</v>
      </c>
      <c r="BM424" s="200" t="s">
        <v>558</v>
      </c>
    </row>
    <row r="425" spans="1:65" s="2" customFormat="1" ht="66.75" customHeight="1">
      <c r="A425" s="34"/>
      <c r="B425" s="35"/>
      <c r="C425" s="187" t="s">
        <v>559</v>
      </c>
      <c r="D425" s="187" t="s">
        <v>221</v>
      </c>
      <c r="E425" s="188" t="s">
        <v>560</v>
      </c>
      <c r="F425" s="189" t="s">
        <v>561</v>
      </c>
      <c r="G425" s="190" t="s">
        <v>432</v>
      </c>
      <c r="H425" s="191">
        <v>1</v>
      </c>
      <c r="I425" s="192"/>
      <c r="J425" s="192"/>
      <c r="K425" s="193">
        <f>ROUND(P425*H425,2)</f>
        <v>0</v>
      </c>
      <c r="L425" s="194"/>
      <c r="M425" s="39"/>
      <c r="N425" s="195" t="s">
        <v>1</v>
      </c>
      <c r="O425" s="196" t="s">
        <v>43</v>
      </c>
      <c r="P425" s="197">
        <f>I425+J425</f>
        <v>0</v>
      </c>
      <c r="Q425" s="197">
        <f>ROUND(I425*H425,2)</f>
        <v>0</v>
      </c>
      <c r="R425" s="197">
        <f>ROUND(J425*H425,2)</f>
        <v>0</v>
      </c>
      <c r="S425" s="71"/>
      <c r="T425" s="198">
        <f>S425*H425</f>
        <v>0</v>
      </c>
      <c r="U425" s="198">
        <v>0</v>
      </c>
      <c r="V425" s="198">
        <f>U425*H425</f>
        <v>0</v>
      </c>
      <c r="W425" s="198">
        <v>0.1</v>
      </c>
      <c r="X425" s="199">
        <f>W425*H425</f>
        <v>0.1</v>
      </c>
      <c r="Y425" s="34"/>
      <c r="Z425" s="34"/>
      <c r="AA425" s="34"/>
      <c r="AB425" s="34"/>
      <c r="AC425" s="34"/>
      <c r="AD425" s="34"/>
      <c r="AE425" s="34"/>
      <c r="AR425" s="200" t="s">
        <v>260</v>
      </c>
      <c r="AT425" s="200" t="s">
        <v>221</v>
      </c>
      <c r="AU425" s="200" t="s">
        <v>92</v>
      </c>
      <c r="AY425" s="17" t="s">
        <v>218</v>
      </c>
      <c r="BE425" s="201">
        <f>IF(O425="základní",K425,0)</f>
        <v>0</v>
      </c>
      <c r="BF425" s="201">
        <f>IF(O425="snížená",K425,0)</f>
        <v>0</v>
      </c>
      <c r="BG425" s="201">
        <f>IF(O425="zákl. přenesená",K425,0)</f>
        <v>0</v>
      </c>
      <c r="BH425" s="201">
        <f>IF(O425="sníž. přenesená",K425,0)</f>
        <v>0</v>
      </c>
      <c r="BI425" s="201">
        <f>IF(O425="nulová",K425,0)</f>
        <v>0</v>
      </c>
      <c r="BJ425" s="17" t="s">
        <v>85</v>
      </c>
      <c r="BK425" s="201">
        <f>ROUND(P425*H425,2)</f>
        <v>0</v>
      </c>
      <c r="BL425" s="17" t="s">
        <v>260</v>
      </c>
      <c r="BM425" s="200" t="s">
        <v>562</v>
      </c>
    </row>
    <row r="426" spans="1:65" s="2" customFormat="1" ht="21.75" customHeight="1">
      <c r="A426" s="34"/>
      <c r="B426" s="35"/>
      <c r="C426" s="187" t="s">
        <v>563</v>
      </c>
      <c r="D426" s="187" t="s">
        <v>221</v>
      </c>
      <c r="E426" s="188" t="s">
        <v>564</v>
      </c>
      <c r="F426" s="189" t="s">
        <v>565</v>
      </c>
      <c r="G426" s="190" t="s">
        <v>432</v>
      </c>
      <c r="H426" s="191">
        <v>1</v>
      </c>
      <c r="I426" s="192"/>
      <c r="J426" s="192"/>
      <c r="K426" s="193">
        <f>ROUND(P426*H426,2)</f>
        <v>0</v>
      </c>
      <c r="L426" s="194"/>
      <c r="M426" s="39"/>
      <c r="N426" s="195" t="s">
        <v>1</v>
      </c>
      <c r="O426" s="196" t="s">
        <v>43</v>
      </c>
      <c r="P426" s="197">
        <f>I426+J426</f>
        <v>0</v>
      </c>
      <c r="Q426" s="197">
        <f>ROUND(I426*H426,2)</f>
        <v>0</v>
      </c>
      <c r="R426" s="197">
        <f>ROUND(J426*H426,2)</f>
        <v>0</v>
      </c>
      <c r="S426" s="71"/>
      <c r="T426" s="198">
        <f>S426*H426</f>
        <v>0</v>
      </c>
      <c r="U426" s="198">
        <v>0</v>
      </c>
      <c r="V426" s="198">
        <f>U426*H426</f>
        <v>0</v>
      </c>
      <c r="W426" s="198">
        <v>0</v>
      </c>
      <c r="X426" s="199">
        <f>W426*H426</f>
        <v>0</v>
      </c>
      <c r="Y426" s="34"/>
      <c r="Z426" s="34"/>
      <c r="AA426" s="34"/>
      <c r="AB426" s="34"/>
      <c r="AC426" s="34"/>
      <c r="AD426" s="34"/>
      <c r="AE426" s="34"/>
      <c r="AR426" s="200" t="s">
        <v>260</v>
      </c>
      <c r="AT426" s="200" t="s">
        <v>221</v>
      </c>
      <c r="AU426" s="200" t="s">
        <v>92</v>
      </c>
      <c r="AY426" s="17" t="s">
        <v>218</v>
      </c>
      <c r="BE426" s="201">
        <f>IF(O426="základní",K426,0)</f>
        <v>0</v>
      </c>
      <c r="BF426" s="201">
        <f>IF(O426="snížená",K426,0)</f>
        <v>0</v>
      </c>
      <c r="BG426" s="201">
        <f>IF(O426="zákl. přenesená",K426,0)</f>
        <v>0</v>
      </c>
      <c r="BH426" s="201">
        <f>IF(O426="sníž. přenesená",K426,0)</f>
        <v>0</v>
      </c>
      <c r="BI426" s="201">
        <f>IF(O426="nulová",K426,0)</f>
        <v>0</v>
      </c>
      <c r="BJ426" s="17" t="s">
        <v>85</v>
      </c>
      <c r="BK426" s="201">
        <f>ROUND(P426*H426,2)</f>
        <v>0</v>
      </c>
      <c r="BL426" s="17" t="s">
        <v>260</v>
      </c>
      <c r="BM426" s="200" t="s">
        <v>566</v>
      </c>
    </row>
    <row r="427" spans="1:65" s="12" customFormat="1" ht="25.9" customHeight="1">
      <c r="B427" s="170"/>
      <c r="C427" s="171"/>
      <c r="D427" s="172" t="s">
        <v>79</v>
      </c>
      <c r="E427" s="173" t="s">
        <v>567</v>
      </c>
      <c r="F427" s="173" t="s">
        <v>568</v>
      </c>
      <c r="G427" s="171"/>
      <c r="H427" s="171"/>
      <c r="I427" s="174"/>
      <c r="J427" s="174"/>
      <c r="K427" s="175">
        <f>BK427</f>
        <v>0</v>
      </c>
      <c r="L427" s="171"/>
      <c r="M427" s="176"/>
      <c r="N427" s="177"/>
      <c r="O427" s="178"/>
      <c r="P427" s="178"/>
      <c r="Q427" s="179">
        <f>Q428+Q430</f>
        <v>0</v>
      </c>
      <c r="R427" s="179">
        <f>R428+R430</f>
        <v>0</v>
      </c>
      <c r="S427" s="178"/>
      <c r="T427" s="180">
        <f>T428+T430</f>
        <v>0</v>
      </c>
      <c r="U427" s="178"/>
      <c r="V427" s="180">
        <f>V428+V430</f>
        <v>0</v>
      </c>
      <c r="W427" s="178"/>
      <c r="X427" s="181">
        <f>X428+X430</f>
        <v>0</v>
      </c>
      <c r="AR427" s="182" t="s">
        <v>264</v>
      </c>
      <c r="AT427" s="183" t="s">
        <v>79</v>
      </c>
      <c r="AU427" s="183" t="s">
        <v>80</v>
      </c>
      <c r="AY427" s="182" t="s">
        <v>218</v>
      </c>
      <c r="BK427" s="184">
        <f>BK428+BK430</f>
        <v>0</v>
      </c>
    </row>
    <row r="428" spans="1:65" s="12" customFormat="1" ht="22.9" customHeight="1">
      <c r="B428" s="170"/>
      <c r="C428" s="171"/>
      <c r="D428" s="172" t="s">
        <v>79</v>
      </c>
      <c r="E428" s="185" t="s">
        <v>569</v>
      </c>
      <c r="F428" s="185" t="s">
        <v>570</v>
      </c>
      <c r="G428" s="171"/>
      <c r="H428" s="171"/>
      <c r="I428" s="174"/>
      <c r="J428" s="174"/>
      <c r="K428" s="186">
        <f>BK428</f>
        <v>0</v>
      </c>
      <c r="L428" s="171"/>
      <c r="M428" s="176"/>
      <c r="N428" s="177"/>
      <c r="O428" s="178"/>
      <c r="P428" s="178"/>
      <c r="Q428" s="179">
        <f>Q429</f>
        <v>0</v>
      </c>
      <c r="R428" s="179">
        <f>R429</f>
        <v>0</v>
      </c>
      <c r="S428" s="178"/>
      <c r="T428" s="180">
        <f>T429</f>
        <v>0</v>
      </c>
      <c r="U428" s="178"/>
      <c r="V428" s="180">
        <f>V429</f>
        <v>0</v>
      </c>
      <c r="W428" s="178"/>
      <c r="X428" s="181">
        <f>X429</f>
        <v>0</v>
      </c>
      <c r="AR428" s="182" t="s">
        <v>264</v>
      </c>
      <c r="AT428" s="183" t="s">
        <v>79</v>
      </c>
      <c r="AU428" s="183" t="s">
        <v>85</v>
      </c>
      <c r="AY428" s="182" t="s">
        <v>218</v>
      </c>
      <c r="BK428" s="184">
        <f>BK429</f>
        <v>0</v>
      </c>
    </row>
    <row r="429" spans="1:65" s="2" customFormat="1" ht="21.75" customHeight="1">
      <c r="A429" s="34"/>
      <c r="B429" s="35"/>
      <c r="C429" s="187" t="s">
        <v>571</v>
      </c>
      <c r="D429" s="187" t="s">
        <v>221</v>
      </c>
      <c r="E429" s="188" t="s">
        <v>572</v>
      </c>
      <c r="F429" s="189" t="s">
        <v>573</v>
      </c>
      <c r="G429" s="190" t="s">
        <v>432</v>
      </c>
      <c r="H429" s="191">
        <v>1</v>
      </c>
      <c r="I429" s="192"/>
      <c r="J429" s="192"/>
      <c r="K429" s="193">
        <f>ROUND(P429*H429,2)</f>
        <v>0</v>
      </c>
      <c r="L429" s="194"/>
      <c r="M429" s="39"/>
      <c r="N429" s="195" t="s">
        <v>1</v>
      </c>
      <c r="O429" s="196" t="s">
        <v>43</v>
      </c>
      <c r="P429" s="197">
        <f>I429+J429</f>
        <v>0</v>
      </c>
      <c r="Q429" s="197">
        <f>ROUND(I429*H429,2)</f>
        <v>0</v>
      </c>
      <c r="R429" s="197">
        <f>ROUND(J429*H429,2)</f>
        <v>0</v>
      </c>
      <c r="S429" s="71"/>
      <c r="T429" s="198">
        <f>S429*H429</f>
        <v>0</v>
      </c>
      <c r="U429" s="198">
        <v>0</v>
      </c>
      <c r="V429" s="198">
        <f>U429*H429</f>
        <v>0</v>
      </c>
      <c r="W429" s="198">
        <v>0</v>
      </c>
      <c r="X429" s="199">
        <f>W429*H429</f>
        <v>0</v>
      </c>
      <c r="Y429" s="34"/>
      <c r="Z429" s="34"/>
      <c r="AA429" s="34"/>
      <c r="AB429" s="34"/>
      <c r="AC429" s="34"/>
      <c r="AD429" s="34"/>
      <c r="AE429" s="34"/>
      <c r="AR429" s="200" t="s">
        <v>574</v>
      </c>
      <c r="AT429" s="200" t="s">
        <v>221</v>
      </c>
      <c r="AU429" s="200" t="s">
        <v>92</v>
      </c>
      <c r="AY429" s="17" t="s">
        <v>218</v>
      </c>
      <c r="BE429" s="201">
        <f>IF(O429="základní",K429,0)</f>
        <v>0</v>
      </c>
      <c r="BF429" s="201">
        <f>IF(O429="snížená",K429,0)</f>
        <v>0</v>
      </c>
      <c r="BG429" s="201">
        <f>IF(O429="zákl. přenesená",K429,0)</f>
        <v>0</v>
      </c>
      <c r="BH429" s="201">
        <f>IF(O429="sníž. přenesená",K429,0)</f>
        <v>0</v>
      </c>
      <c r="BI429" s="201">
        <f>IF(O429="nulová",K429,0)</f>
        <v>0</v>
      </c>
      <c r="BJ429" s="17" t="s">
        <v>85</v>
      </c>
      <c r="BK429" s="201">
        <f>ROUND(P429*H429,2)</f>
        <v>0</v>
      </c>
      <c r="BL429" s="17" t="s">
        <v>574</v>
      </c>
      <c r="BM429" s="200" t="s">
        <v>575</v>
      </c>
    </row>
    <row r="430" spans="1:65" s="12" customFormat="1" ht="22.9" customHeight="1">
      <c r="B430" s="170"/>
      <c r="C430" s="171"/>
      <c r="D430" s="172" t="s">
        <v>79</v>
      </c>
      <c r="E430" s="185" t="s">
        <v>576</v>
      </c>
      <c r="F430" s="185" t="s">
        <v>577</v>
      </c>
      <c r="G430" s="171"/>
      <c r="H430" s="171"/>
      <c r="I430" s="174"/>
      <c r="J430" s="174"/>
      <c r="K430" s="186">
        <f>BK430</f>
        <v>0</v>
      </c>
      <c r="L430" s="171"/>
      <c r="M430" s="176"/>
      <c r="N430" s="177"/>
      <c r="O430" s="178"/>
      <c r="P430" s="178"/>
      <c r="Q430" s="179">
        <f>Q431</f>
        <v>0</v>
      </c>
      <c r="R430" s="179">
        <f>R431</f>
        <v>0</v>
      </c>
      <c r="S430" s="178"/>
      <c r="T430" s="180">
        <f>T431</f>
        <v>0</v>
      </c>
      <c r="U430" s="178"/>
      <c r="V430" s="180">
        <f>V431</f>
        <v>0</v>
      </c>
      <c r="W430" s="178"/>
      <c r="X430" s="181">
        <f>X431</f>
        <v>0</v>
      </c>
      <c r="AR430" s="182" t="s">
        <v>264</v>
      </c>
      <c r="AT430" s="183" t="s">
        <v>79</v>
      </c>
      <c r="AU430" s="183" t="s">
        <v>85</v>
      </c>
      <c r="AY430" s="182" t="s">
        <v>218</v>
      </c>
      <c r="BK430" s="184">
        <f>BK431</f>
        <v>0</v>
      </c>
    </row>
    <row r="431" spans="1:65" s="2" customFormat="1" ht="16.5" customHeight="1">
      <c r="A431" s="34"/>
      <c r="B431" s="35"/>
      <c r="C431" s="187" t="s">
        <v>578</v>
      </c>
      <c r="D431" s="187" t="s">
        <v>221</v>
      </c>
      <c r="E431" s="188" t="s">
        <v>579</v>
      </c>
      <c r="F431" s="189" t="s">
        <v>580</v>
      </c>
      <c r="G431" s="190" t="s">
        <v>432</v>
      </c>
      <c r="H431" s="191">
        <v>1</v>
      </c>
      <c r="I431" s="192"/>
      <c r="J431" s="192"/>
      <c r="K431" s="193">
        <f>ROUND(P431*H431,2)</f>
        <v>0</v>
      </c>
      <c r="L431" s="194"/>
      <c r="M431" s="39"/>
      <c r="N431" s="245" t="s">
        <v>1</v>
      </c>
      <c r="O431" s="246" t="s">
        <v>43</v>
      </c>
      <c r="P431" s="247">
        <f>I431+J431</f>
        <v>0</v>
      </c>
      <c r="Q431" s="247">
        <f>ROUND(I431*H431,2)</f>
        <v>0</v>
      </c>
      <c r="R431" s="247">
        <f>ROUND(J431*H431,2)</f>
        <v>0</v>
      </c>
      <c r="S431" s="248"/>
      <c r="T431" s="249">
        <f>S431*H431</f>
        <v>0</v>
      </c>
      <c r="U431" s="249">
        <v>0</v>
      </c>
      <c r="V431" s="249">
        <f>U431*H431</f>
        <v>0</v>
      </c>
      <c r="W431" s="249">
        <v>0</v>
      </c>
      <c r="X431" s="250">
        <f>W431*H431</f>
        <v>0</v>
      </c>
      <c r="Y431" s="34"/>
      <c r="Z431" s="34"/>
      <c r="AA431" s="34"/>
      <c r="AB431" s="34"/>
      <c r="AC431" s="34"/>
      <c r="AD431" s="34"/>
      <c r="AE431" s="34"/>
      <c r="AR431" s="200" t="s">
        <v>574</v>
      </c>
      <c r="AT431" s="200" t="s">
        <v>221</v>
      </c>
      <c r="AU431" s="200" t="s">
        <v>92</v>
      </c>
      <c r="AY431" s="17" t="s">
        <v>218</v>
      </c>
      <c r="BE431" s="201">
        <f>IF(O431="základní",K431,0)</f>
        <v>0</v>
      </c>
      <c r="BF431" s="201">
        <f>IF(O431="snížená",K431,0)</f>
        <v>0</v>
      </c>
      <c r="BG431" s="201">
        <f>IF(O431="zákl. přenesená",K431,0)</f>
        <v>0</v>
      </c>
      <c r="BH431" s="201">
        <f>IF(O431="sníž. přenesená",K431,0)</f>
        <v>0</v>
      </c>
      <c r="BI431" s="201">
        <f>IF(O431="nulová",K431,0)</f>
        <v>0</v>
      </c>
      <c r="BJ431" s="17" t="s">
        <v>85</v>
      </c>
      <c r="BK431" s="201">
        <f>ROUND(P431*H431,2)</f>
        <v>0</v>
      </c>
      <c r="BL431" s="17" t="s">
        <v>574</v>
      </c>
      <c r="BM431" s="200" t="s">
        <v>581</v>
      </c>
    </row>
    <row r="432" spans="1:65" s="2" customFormat="1" ht="6.95" customHeight="1">
      <c r="A432" s="3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39"/>
      <c r="N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</row>
  </sheetData>
  <sheetProtection algorithmName="SHA-512" hashValue="FH0aTghu/1dQ6bb3l2SQG69Cs/0XWc/btRkFEegpVtwwk5teVAl01KaziiJPCbeqD6Rr4VdN1PT7yK4Tv02j4g==" saltValue="hZmm8wTlUAPYw5lhtWSv4PAO3FwB9zUxUET5phOUB6jRBwZUJnjCz5VdG8pzqrc2k5DMPqex7iOIwg1y6XFfLQ==" spinCount="100000" sheet="1" objects="1" scenarios="1" formatColumns="0" formatRows="0" autoFilter="0"/>
  <autoFilter ref="C125:L431"/>
  <mergeCells count="6">
    <mergeCell ref="M2:Z2"/>
    <mergeCell ref="E7:H7"/>
    <mergeCell ref="E16:H16"/>
    <mergeCell ref="E25:H25"/>
    <mergeCell ref="E85:H85"/>
    <mergeCell ref="E118:H11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0"/>
    </row>
    <row r="4" spans="1:8" s="1" customFormat="1" ht="24.95" customHeight="1">
      <c r="B4" s="20"/>
      <c r="C4" s="107" t="s">
        <v>582</v>
      </c>
      <c r="H4" s="20"/>
    </row>
    <row r="5" spans="1:8" s="1" customFormat="1" ht="12" customHeight="1">
      <c r="B5" s="20"/>
      <c r="C5" s="251" t="s">
        <v>14</v>
      </c>
      <c r="D5" s="310" t="s">
        <v>15</v>
      </c>
      <c r="E5" s="305"/>
      <c r="F5" s="305"/>
      <c r="H5" s="20"/>
    </row>
    <row r="6" spans="1:8" s="1" customFormat="1" ht="36.950000000000003" customHeight="1">
      <c r="B6" s="20"/>
      <c r="C6" s="252" t="s">
        <v>17</v>
      </c>
      <c r="D6" s="312" t="s">
        <v>18</v>
      </c>
      <c r="E6" s="305"/>
      <c r="F6" s="305"/>
      <c r="H6" s="20"/>
    </row>
    <row r="7" spans="1:8" s="1" customFormat="1" ht="16.5" customHeight="1">
      <c r="B7" s="20"/>
      <c r="C7" s="109" t="s">
        <v>23</v>
      </c>
      <c r="D7" s="111" t="str">
        <f>'Rekapitulace stavby'!AN8</f>
        <v>2. 1. 2021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7"/>
      <c r="B9" s="253"/>
      <c r="C9" s="254" t="s">
        <v>59</v>
      </c>
      <c r="D9" s="255" t="s">
        <v>60</v>
      </c>
      <c r="E9" s="255" t="s">
        <v>201</v>
      </c>
      <c r="F9" s="256" t="s">
        <v>583</v>
      </c>
      <c r="G9" s="157"/>
      <c r="H9" s="253"/>
    </row>
    <row r="10" spans="1:8" s="2" customFormat="1" ht="26.45" customHeight="1">
      <c r="A10" s="34"/>
      <c r="B10" s="39"/>
      <c r="C10" s="257" t="s">
        <v>15</v>
      </c>
      <c r="D10" s="257" t="s">
        <v>18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8" t="s">
        <v>87</v>
      </c>
      <c r="D11" s="259" t="s">
        <v>88</v>
      </c>
      <c r="E11" s="260" t="s">
        <v>89</v>
      </c>
      <c r="F11" s="261">
        <v>428.21</v>
      </c>
      <c r="G11" s="34"/>
      <c r="H11" s="39"/>
    </row>
    <row r="12" spans="1:8" s="2" customFormat="1" ht="16.899999999999999" customHeight="1">
      <c r="A12" s="34"/>
      <c r="B12" s="39"/>
      <c r="C12" s="262" t="s">
        <v>1</v>
      </c>
      <c r="D12" s="262" t="s">
        <v>235</v>
      </c>
      <c r="E12" s="17" t="s">
        <v>1</v>
      </c>
      <c r="F12" s="263">
        <v>0</v>
      </c>
      <c r="G12" s="34"/>
      <c r="H12" s="39"/>
    </row>
    <row r="13" spans="1:8" s="2" customFormat="1" ht="16.899999999999999" customHeight="1">
      <c r="A13" s="34"/>
      <c r="B13" s="39"/>
      <c r="C13" s="262" t="s">
        <v>1</v>
      </c>
      <c r="D13" s="262" t="s">
        <v>584</v>
      </c>
      <c r="E13" s="17" t="s">
        <v>1</v>
      </c>
      <c r="F13" s="263">
        <v>315.3</v>
      </c>
      <c r="G13" s="34"/>
      <c r="H13" s="39"/>
    </row>
    <row r="14" spans="1:8" s="2" customFormat="1" ht="16.899999999999999" customHeight="1">
      <c r="A14" s="34"/>
      <c r="B14" s="39"/>
      <c r="C14" s="262" t="s">
        <v>1</v>
      </c>
      <c r="D14" s="262" t="s">
        <v>239</v>
      </c>
      <c r="E14" s="17" t="s">
        <v>1</v>
      </c>
      <c r="F14" s="263">
        <v>0</v>
      </c>
      <c r="G14" s="34"/>
      <c r="H14" s="39"/>
    </row>
    <row r="15" spans="1:8" s="2" customFormat="1" ht="16.899999999999999" customHeight="1">
      <c r="A15" s="34"/>
      <c r="B15" s="39"/>
      <c r="C15" s="262" t="s">
        <v>1</v>
      </c>
      <c r="D15" s="262" t="s">
        <v>585</v>
      </c>
      <c r="E15" s="17" t="s">
        <v>1</v>
      </c>
      <c r="F15" s="263">
        <v>42.35</v>
      </c>
      <c r="G15" s="34"/>
      <c r="H15" s="39"/>
    </row>
    <row r="16" spans="1:8" s="2" customFormat="1" ht="16.899999999999999" customHeight="1">
      <c r="A16" s="34"/>
      <c r="B16" s="39"/>
      <c r="C16" s="262" t="s">
        <v>1</v>
      </c>
      <c r="D16" s="262" t="s">
        <v>242</v>
      </c>
      <c r="E16" s="17" t="s">
        <v>1</v>
      </c>
      <c r="F16" s="263">
        <v>0</v>
      </c>
      <c r="G16" s="34"/>
      <c r="H16" s="39"/>
    </row>
    <row r="17" spans="1:8" s="2" customFormat="1" ht="16.899999999999999" customHeight="1">
      <c r="A17" s="34"/>
      <c r="B17" s="39"/>
      <c r="C17" s="262" t="s">
        <v>1</v>
      </c>
      <c r="D17" s="262" t="s">
        <v>586</v>
      </c>
      <c r="E17" s="17" t="s">
        <v>1</v>
      </c>
      <c r="F17" s="263">
        <v>27.475000000000001</v>
      </c>
      <c r="G17" s="34"/>
      <c r="H17" s="39"/>
    </row>
    <row r="18" spans="1:8" s="2" customFormat="1" ht="16.899999999999999" customHeight="1">
      <c r="A18" s="34"/>
      <c r="B18" s="39"/>
      <c r="C18" s="262" t="s">
        <v>1</v>
      </c>
      <c r="D18" s="262" t="s">
        <v>244</v>
      </c>
      <c r="E18" s="17" t="s">
        <v>1</v>
      </c>
      <c r="F18" s="263">
        <v>0</v>
      </c>
      <c r="G18" s="34"/>
      <c r="H18" s="39"/>
    </row>
    <row r="19" spans="1:8" s="2" customFormat="1" ht="16.899999999999999" customHeight="1">
      <c r="A19" s="34"/>
      <c r="B19" s="39"/>
      <c r="C19" s="262" t="s">
        <v>1</v>
      </c>
      <c r="D19" s="262" t="s">
        <v>587</v>
      </c>
      <c r="E19" s="17" t="s">
        <v>1</v>
      </c>
      <c r="F19" s="263">
        <v>43.085000000000001</v>
      </c>
      <c r="G19" s="34"/>
      <c r="H19" s="39"/>
    </row>
    <row r="20" spans="1:8" s="2" customFormat="1" ht="16.899999999999999" customHeight="1">
      <c r="A20" s="34"/>
      <c r="B20" s="39"/>
      <c r="C20" s="262" t="s">
        <v>1</v>
      </c>
      <c r="D20" s="262" t="s">
        <v>227</v>
      </c>
      <c r="E20" s="17" t="s">
        <v>1</v>
      </c>
      <c r="F20" s="263">
        <v>428.21</v>
      </c>
      <c r="G20" s="34"/>
      <c r="H20" s="39"/>
    </row>
    <row r="21" spans="1:8" s="2" customFormat="1" ht="16.899999999999999" customHeight="1">
      <c r="A21" s="34"/>
      <c r="B21" s="39"/>
      <c r="C21" s="264" t="s">
        <v>588</v>
      </c>
      <c r="D21" s="34"/>
      <c r="E21" s="34"/>
      <c r="F21" s="34"/>
      <c r="G21" s="34"/>
      <c r="H21" s="39"/>
    </row>
    <row r="22" spans="1:8" s="2" customFormat="1" ht="16.899999999999999" customHeight="1">
      <c r="A22" s="34"/>
      <c r="B22" s="39"/>
      <c r="C22" s="262" t="s">
        <v>374</v>
      </c>
      <c r="D22" s="262" t="s">
        <v>375</v>
      </c>
      <c r="E22" s="17" t="s">
        <v>114</v>
      </c>
      <c r="F22" s="263">
        <v>203.82900000000001</v>
      </c>
      <c r="G22" s="34"/>
      <c r="H22" s="39"/>
    </row>
    <row r="23" spans="1:8" s="2" customFormat="1" ht="22.5">
      <c r="A23" s="34"/>
      <c r="B23" s="39"/>
      <c r="C23" s="262" t="s">
        <v>352</v>
      </c>
      <c r="D23" s="262" t="s">
        <v>353</v>
      </c>
      <c r="E23" s="17" t="s">
        <v>89</v>
      </c>
      <c r="F23" s="263">
        <v>428.21</v>
      </c>
      <c r="G23" s="34"/>
      <c r="H23" s="39"/>
    </row>
    <row r="24" spans="1:8" s="2" customFormat="1" ht="16.899999999999999" customHeight="1">
      <c r="A24" s="34"/>
      <c r="B24" s="39"/>
      <c r="C24" s="262" t="s">
        <v>410</v>
      </c>
      <c r="D24" s="262" t="s">
        <v>411</v>
      </c>
      <c r="E24" s="17" t="s">
        <v>114</v>
      </c>
      <c r="F24" s="263">
        <v>3963.95</v>
      </c>
      <c r="G24" s="34"/>
      <c r="H24" s="39"/>
    </row>
    <row r="25" spans="1:8" s="2" customFormat="1" ht="22.5">
      <c r="A25" s="34"/>
      <c r="B25" s="39"/>
      <c r="C25" s="262" t="s">
        <v>437</v>
      </c>
      <c r="D25" s="262" t="s">
        <v>438</v>
      </c>
      <c r="E25" s="17" t="s">
        <v>114</v>
      </c>
      <c r="F25" s="263">
        <v>7497.3609999999999</v>
      </c>
      <c r="G25" s="34"/>
      <c r="H25" s="39"/>
    </row>
    <row r="26" spans="1:8" s="2" customFormat="1" ht="16.899999999999999" customHeight="1">
      <c r="A26" s="34"/>
      <c r="B26" s="39"/>
      <c r="C26" s="262" t="s">
        <v>483</v>
      </c>
      <c r="D26" s="262" t="s">
        <v>484</v>
      </c>
      <c r="E26" s="17" t="s">
        <v>89</v>
      </c>
      <c r="F26" s="263">
        <v>428.21</v>
      </c>
      <c r="G26" s="34"/>
      <c r="H26" s="39"/>
    </row>
    <row r="27" spans="1:8" s="2" customFormat="1" ht="22.5">
      <c r="A27" s="34"/>
      <c r="B27" s="39"/>
      <c r="C27" s="262" t="s">
        <v>509</v>
      </c>
      <c r="D27" s="262" t="s">
        <v>510</v>
      </c>
      <c r="E27" s="17" t="s">
        <v>114</v>
      </c>
      <c r="F27" s="263">
        <v>162.72</v>
      </c>
      <c r="G27" s="34"/>
      <c r="H27" s="39"/>
    </row>
    <row r="28" spans="1:8" s="2" customFormat="1" ht="22.5">
      <c r="A28" s="34"/>
      <c r="B28" s="39"/>
      <c r="C28" s="262" t="s">
        <v>514</v>
      </c>
      <c r="D28" s="262" t="s">
        <v>515</v>
      </c>
      <c r="E28" s="17" t="s">
        <v>114</v>
      </c>
      <c r="F28" s="263">
        <v>187.32900000000001</v>
      </c>
      <c r="G28" s="34"/>
      <c r="H28" s="39"/>
    </row>
    <row r="29" spans="1:8" s="2" customFormat="1" ht="16.899999999999999" customHeight="1">
      <c r="A29" s="34"/>
      <c r="B29" s="39"/>
      <c r="C29" s="262" t="s">
        <v>320</v>
      </c>
      <c r="D29" s="262" t="s">
        <v>321</v>
      </c>
      <c r="E29" s="17" t="s">
        <v>114</v>
      </c>
      <c r="F29" s="263">
        <v>297.26299999999998</v>
      </c>
      <c r="G29" s="34"/>
      <c r="H29" s="39"/>
    </row>
    <row r="30" spans="1:8" s="2" customFormat="1" ht="16.899999999999999" customHeight="1">
      <c r="A30" s="34"/>
      <c r="B30" s="39"/>
      <c r="C30" s="262" t="s">
        <v>452</v>
      </c>
      <c r="D30" s="262" t="s">
        <v>453</v>
      </c>
      <c r="E30" s="17" t="s">
        <v>114</v>
      </c>
      <c r="F30" s="263">
        <v>3855.6219999999998</v>
      </c>
      <c r="G30" s="34"/>
      <c r="H30" s="39"/>
    </row>
    <row r="31" spans="1:8" s="2" customFormat="1" ht="16.899999999999999" customHeight="1">
      <c r="A31" s="34"/>
      <c r="B31" s="39"/>
      <c r="C31" s="262" t="s">
        <v>469</v>
      </c>
      <c r="D31" s="262" t="s">
        <v>470</v>
      </c>
      <c r="E31" s="17" t="s">
        <v>114</v>
      </c>
      <c r="F31" s="263">
        <v>179.84800000000001</v>
      </c>
      <c r="G31" s="34"/>
      <c r="H31" s="39"/>
    </row>
    <row r="32" spans="1:8" s="2" customFormat="1" ht="16.899999999999999" customHeight="1">
      <c r="A32" s="34"/>
      <c r="B32" s="39"/>
      <c r="C32" s="262" t="s">
        <v>487</v>
      </c>
      <c r="D32" s="262" t="s">
        <v>488</v>
      </c>
      <c r="E32" s="17" t="s">
        <v>89</v>
      </c>
      <c r="F32" s="263">
        <v>449.62099999999998</v>
      </c>
      <c r="G32" s="34"/>
      <c r="H32" s="39"/>
    </row>
    <row r="33" spans="1:8" s="2" customFormat="1" ht="16.899999999999999" customHeight="1">
      <c r="A33" s="34"/>
      <c r="B33" s="39"/>
      <c r="C33" s="262" t="s">
        <v>416</v>
      </c>
      <c r="D33" s="262" t="s">
        <v>417</v>
      </c>
      <c r="E33" s="17" t="s">
        <v>114</v>
      </c>
      <c r="F33" s="263">
        <v>4558.5429999999997</v>
      </c>
      <c r="G33" s="34"/>
      <c r="H33" s="39"/>
    </row>
    <row r="34" spans="1:8" s="2" customFormat="1" ht="16.899999999999999" customHeight="1">
      <c r="A34" s="34"/>
      <c r="B34" s="39"/>
      <c r="C34" s="258" t="s">
        <v>93</v>
      </c>
      <c r="D34" s="259" t="s">
        <v>94</v>
      </c>
      <c r="E34" s="260" t="s">
        <v>89</v>
      </c>
      <c r="F34" s="261">
        <v>181.23699999999999</v>
      </c>
      <c r="G34" s="34"/>
      <c r="H34" s="39"/>
    </row>
    <row r="35" spans="1:8" s="2" customFormat="1" ht="16.899999999999999" customHeight="1">
      <c r="A35" s="34"/>
      <c r="B35" s="39"/>
      <c r="C35" s="262" t="s">
        <v>1</v>
      </c>
      <c r="D35" s="262" t="s">
        <v>589</v>
      </c>
      <c r="E35" s="17" t="s">
        <v>1</v>
      </c>
      <c r="F35" s="263">
        <v>0</v>
      </c>
      <c r="G35" s="34"/>
      <c r="H35" s="39"/>
    </row>
    <row r="36" spans="1:8" s="2" customFormat="1" ht="16.899999999999999" customHeight="1">
      <c r="A36" s="34"/>
      <c r="B36" s="39"/>
      <c r="C36" s="262" t="s">
        <v>1</v>
      </c>
      <c r="D36" s="262" t="s">
        <v>590</v>
      </c>
      <c r="E36" s="17" t="s">
        <v>1</v>
      </c>
      <c r="F36" s="263">
        <v>15.182</v>
      </c>
      <c r="G36" s="34"/>
      <c r="H36" s="39"/>
    </row>
    <row r="37" spans="1:8" s="2" customFormat="1" ht="16.899999999999999" customHeight="1">
      <c r="A37" s="34"/>
      <c r="B37" s="39"/>
      <c r="C37" s="262" t="s">
        <v>1</v>
      </c>
      <c r="D37" s="262" t="s">
        <v>591</v>
      </c>
      <c r="E37" s="17" t="s">
        <v>1</v>
      </c>
      <c r="F37" s="263">
        <v>0</v>
      </c>
      <c r="G37" s="34"/>
      <c r="H37" s="39"/>
    </row>
    <row r="38" spans="1:8" s="2" customFormat="1" ht="16.899999999999999" customHeight="1">
      <c r="A38" s="34"/>
      <c r="B38" s="39"/>
      <c r="C38" s="262" t="s">
        <v>1</v>
      </c>
      <c r="D38" s="262" t="s">
        <v>592</v>
      </c>
      <c r="E38" s="17" t="s">
        <v>1</v>
      </c>
      <c r="F38" s="263">
        <v>12.265000000000001</v>
      </c>
      <c r="G38" s="34"/>
      <c r="H38" s="39"/>
    </row>
    <row r="39" spans="1:8" s="2" customFormat="1" ht="16.899999999999999" customHeight="1">
      <c r="A39" s="34"/>
      <c r="B39" s="39"/>
      <c r="C39" s="262" t="s">
        <v>1</v>
      </c>
      <c r="D39" s="262" t="s">
        <v>593</v>
      </c>
      <c r="E39" s="17" t="s">
        <v>1</v>
      </c>
      <c r="F39" s="263">
        <v>0</v>
      </c>
      <c r="G39" s="34"/>
      <c r="H39" s="39"/>
    </row>
    <row r="40" spans="1:8" s="2" customFormat="1" ht="16.899999999999999" customHeight="1">
      <c r="A40" s="34"/>
      <c r="B40" s="39"/>
      <c r="C40" s="262" t="s">
        <v>1</v>
      </c>
      <c r="D40" s="262" t="s">
        <v>594</v>
      </c>
      <c r="E40" s="17" t="s">
        <v>1</v>
      </c>
      <c r="F40" s="263">
        <v>54.615000000000002</v>
      </c>
      <c r="G40" s="34"/>
      <c r="H40" s="39"/>
    </row>
    <row r="41" spans="1:8" s="2" customFormat="1" ht="16.899999999999999" customHeight="1">
      <c r="A41" s="34"/>
      <c r="B41" s="39"/>
      <c r="C41" s="262" t="s">
        <v>1</v>
      </c>
      <c r="D41" s="262" t="s">
        <v>595</v>
      </c>
      <c r="E41" s="17" t="s">
        <v>1</v>
      </c>
      <c r="F41" s="263">
        <v>0</v>
      </c>
      <c r="G41" s="34"/>
      <c r="H41" s="39"/>
    </row>
    <row r="42" spans="1:8" s="2" customFormat="1" ht="16.899999999999999" customHeight="1">
      <c r="A42" s="34"/>
      <c r="B42" s="39"/>
      <c r="C42" s="262" t="s">
        <v>1</v>
      </c>
      <c r="D42" s="262" t="s">
        <v>596</v>
      </c>
      <c r="E42" s="17" t="s">
        <v>1</v>
      </c>
      <c r="F42" s="263">
        <v>55.35</v>
      </c>
      <c r="G42" s="34"/>
      <c r="H42" s="39"/>
    </row>
    <row r="43" spans="1:8" s="2" customFormat="1" ht="16.899999999999999" customHeight="1">
      <c r="A43" s="34"/>
      <c r="B43" s="39"/>
      <c r="C43" s="262" t="s">
        <v>1</v>
      </c>
      <c r="D43" s="262" t="s">
        <v>597</v>
      </c>
      <c r="E43" s="17" t="s">
        <v>1</v>
      </c>
      <c r="F43" s="263">
        <v>0</v>
      </c>
      <c r="G43" s="34"/>
      <c r="H43" s="39"/>
    </row>
    <row r="44" spans="1:8" s="2" customFormat="1" ht="16.899999999999999" customHeight="1">
      <c r="A44" s="34"/>
      <c r="B44" s="39"/>
      <c r="C44" s="262" t="s">
        <v>1</v>
      </c>
      <c r="D44" s="262" t="s">
        <v>598</v>
      </c>
      <c r="E44" s="17" t="s">
        <v>1</v>
      </c>
      <c r="F44" s="263">
        <v>27.475000000000001</v>
      </c>
      <c r="G44" s="34"/>
      <c r="H44" s="39"/>
    </row>
    <row r="45" spans="1:8" s="2" customFormat="1" ht="16.899999999999999" customHeight="1">
      <c r="A45" s="34"/>
      <c r="B45" s="39"/>
      <c r="C45" s="262" t="s">
        <v>1</v>
      </c>
      <c r="D45" s="262" t="s">
        <v>599</v>
      </c>
      <c r="E45" s="17" t="s">
        <v>1</v>
      </c>
      <c r="F45" s="263">
        <v>0</v>
      </c>
      <c r="G45" s="34"/>
      <c r="H45" s="39"/>
    </row>
    <row r="46" spans="1:8" s="2" customFormat="1" ht="16.899999999999999" customHeight="1">
      <c r="A46" s="34"/>
      <c r="B46" s="39"/>
      <c r="C46" s="262" t="s">
        <v>1</v>
      </c>
      <c r="D46" s="262" t="s">
        <v>600</v>
      </c>
      <c r="E46" s="17" t="s">
        <v>1</v>
      </c>
      <c r="F46" s="263">
        <v>4</v>
      </c>
      <c r="G46" s="34"/>
      <c r="H46" s="39"/>
    </row>
    <row r="47" spans="1:8" s="2" customFormat="1" ht="16.899999999999999" customHeight="1">
      <c r="A47" s="34"/>
      <c r="B47" s="39"/>
      <c r="C47" s="262" t="s">
        <v>1</v>
      </c>
      <c r="D47" s="262" t="s">
        <v>601</v>
      </c>
      <c r="E47" s="17" t="s">
        <v>1</v>
      </c>
      <c r="F47" s="263">
        <v>0</v>
      </c>
      <c r="G47" s="34"/>
      <c r="H47" s="39"/>
    </row>
    <row r="48" spans="1:8" s="2" customFormat="1" ht="16.899999999999999" customHeight="1">
      <c r="A48" s="34"/>
      <c r="B48" s="39"/>
      <c r="C48" s="262" t="s">
        <v>1</v>
      </c>
      <c r="D48" s="262" t="s">
        <v>602</v>
      </c>
      <c r="E48" s="17" t="s">
        <v>1</v>
      </c>
      <c r="F48" s="263">
        <v>12.35</v>
      </c>
      <c r="G48" s="34"/>
      <c r="H48" s="39"/>
    </row>
    <row r="49" spans="1:8" s="2" customFormat="1" ht="16.899999999999999" customHeight="1">
      <c r="A49" s="34"/>
      <c r="B49" s="39"/>
      <c r="C49" s="262" t="s">
        <v>1</v>
      </c>
      <c r="D49" s="262" t="s">
        <v>227</v>
      </c>
      <c r="E49" s="17" t="s">
        <v>1</v>
      </c>
      <c r="F49" s="263">
        <v>181.23699999999999</v>
      </c>
      <c r="G49" s="34"/>
      <c r="H49" s="39"/>
    </row>
    <row r="50" spans="1:8" s="2" customFormat="1" ht="16.899999999999999" customHeight="1">
      <c r="A50" s="34"/>
      <c r="B50" s="39"/>
      <c r="C50" s="264" t="s">
        <v>588</v>
      </c>
      <c r="D50" s="34"/>
      <c r="E50" s="34"/>
      <c r="F50" s="34"/>
      <c r="G50" s="34"/>
      <c r="H50" s="39"/>
    </row>
    <row r="51" spans="1:8" s="2" customFormat="1" ht="16.899999999999999" customHeight="1">
      <c r="A51" s="34"/>
      <c r="B51" s="39"/>
      <c r="C51" s="262" t="s">
        <v>258</v>
      </c>
      <c r="D51" s="262" t="s">
        <v>259</v>
      </c>
      <c r="E51" s="17" t="s">
        <v>114</v>
      </c>
      <c r="F51" s="263">
        <v>51.161999999999999</v>
      </c>
      <c r="G51" s="34"/>
      <c r="H51" s="39"/>
    </row>
    <row r="52" spans="1:8" s="2" customFormat="1" ht="16.899999999999999" customHeight="1">
      <c r="A52" s="34"/>
      <c r="B52" s="39"/>
      <c r="C52" s="262" t="s">
        <v>283</v>
      </c>
      <c r="D52" s="262" t="s">
        <v>284</v>
      </c>
      <c r="E52" s="17" t="s">
        <v>114</v>
      </c>
      <c r="F52" s="263">
        <v>81.543999999999997</v>
      </c>
      <c r="G52" s="34"/>
      <c r="H52" s="39"/>
    </row>
    <row r="53" spans="1:8" s="2" customFormat="1" ht="16.899999999999999" customHeight="1">
      <c r="A53" s="34"/>
      <c r="B53" s="39"/>
      <c r="C53" s="262" t="s">
        <v>374</v>
      </c>
      <c r="D53" s="262" t="s">
        <v>375</v>
      </c>
      <c r="E53" s="17" t="s">
        <v>114</v>
      </c>
      <c r="F53" s="263">
        <v>203.82900000000001</v>
      </c>
      <c r="G53" s="34"/>
      <c r="H53" s="39"/>
    </row>
    <row r="54" spans="1:8" s="2" customFormat="1" ht="16.899999999999999" customHeight="1">
      <c r="A54" s="34"/>
      <c r="B54" s="39"/>
      <c r="C54" s="262" t="s">
        <v>410</v>
      </c>
      <c r="D54" s="262" t="s">
        <v>411</v>
      </c>
      <c r="E54" s="17" t="s">
        <v>114</v>
      </c>
      <c r="F54" s="263">
        <v>3963.95</v>
      </c>
      <c r="G54" s="34"/>
      <c r="H54" s="39"/>
    </row>
    <row r="55" spans="1:8" s="2" customFormat="1" ht="16.899999999999999" customHeight="1">
      <c r="A55" s="34"/>
      <c r="B55" s="39"/>
      <c r="C55" s="262" t="s">
        <v>525</v>
      </c>
      <c r="D55" s="262" t="s">
        <v>526</v>
      </c>
      <c r="E55" s="17" t="s">
        <v>89</v>
      </c>
      <c r="F55" s="263">
        <v>211.637</v>
      </c>
      <c r="G55" s="34"/>
      <c r="H55" s="39"/>
    </row>
    <row r="56" spans="1:8" s="2" customFormat="1" ht="16.899999999999999" customHeight="1">
      <c r="A56" s="34"/>
      <c r="B56" s="39"/>
      <c r="C56" s="262" t="s">
        <v>266</v>
      </c>
      <c r="D56" s="262" t="s">
        <v>267</v>
      </c>
      <c r="E56" s="17" t="s">
        <v>268</v>
      </c>
      <c r="F56" s="263">
        <v>20.465</v>
      </c>
      <c r="G56" s="34"/>
      <c r="H56" s="39"/>
    </row>
    <row r="57" spans="1:8" s="2" customFormat="1" ht="16.899999999999999" customHeight="1">
      <c r="A57" s="34"/>
      <c r="B57" s="39"/>
      <c r="C57" s="262" t="s">
        <v>320</v>
      </c>
      <c r="D57" s="262" t="s">
        <v>321</v>
      </c>
      <c r="E57" s="17" t="s">
        <v>114</v>
      </c>
      <c r="F57" s="263">
        <v>297.26299999999998</v>
      </c>
      <c r="G57" s="34"/>
      <c r="H57" s="39"/>
    </row>
    <row r="58" spans="1:8" s="2" customFormat="1" ht="22.5">
      <c r="A58" s="34"/>
      <c r="B58" s="39"/>
      <c r="C58" s="262" t="s">
        <v>291</v>
      </c>
      <c r="D58" s="262" t="s">
        <v>292</v>
      </c>
      <c r="E58" s="17" t="s">
        <v>114</v>
      </c>
      <c r="F58" s="263">
        <v>93.775999999999996</v>
      </c>
      <c r="G58" s="34"/>
      <c r="H58" s="39"/>
    </row>
    <row r="59" spans="1:8" s="2" customFormat="1" ht="16.899999999999999" customHeight="1">
      <c r="A59" s="34"/>
      <c r="B59" s="39"/>
      <c r="C59" s="262" t="s">
        <v>416</v>
      </c>
      <c r="D59" s="262" t="s">
        <v>417</v>
      </c>
      <c r="E59" s="17" t="s">
        <v>114</v>
      </c>
      <c r="F59" s="263">
        <v>4558.5429999999997</v>
      </c>
      <c r="G59" s="34"/>
      <c r="H59" s="39"/>
    </row>
    <row r="60" spans="1:8" s="2" customFormat="1" ht="16.899999999999999" customHeight="1">
      <c r="A60" s="34"/>
      <c r="B60" s="39"/>
      <c r="C60" s="258" t="s">
        <v>97</v>
      </c>
      <c r="D60" s="259" t="s">
        <v>98</v>
      </c>
      <c r="E60" s="260" t="s">
        <v>89</v>
      </c>
      <c r="F60" s="261">
        <v>20.9</v>
      </c>
      <c r="G60" s="34"/>
      <c r="H60" s="39"/>
    </row>
    <row r="61" spans="1:8" s="2" customFormat="1" ht="16.899999999999999" customHeight="1">
      <c r="A61" s="34"/>
      <c r="B61" s="39"/>
      <c r="C61" s="262" t="s">
        <v>1</v>
      </c>
      <c r="D61" s="262" t="s">
        <v>235</v>
      </c>
      <c r="E61" s="17" t="s">
        <v>1</v>
      </c>
      <c r="F61" s="263">
        <v>0</v>
      </c>
      <c r="G61" s="34"/>
      <c r="H61" s="39"/>
    </row>
    <row r="62" spans="1:8" s="2" customFormat="1" ht="16.899999999999999" customHeight="1">
      <c r="A62" s="34"/>
      <c r="B62" s="39"/>
      <c r="C62" s="262" t="s">
        <v>1</v>
      </c>
      <c r="D62" s="262" t="s">
        <v>603</v>
      </c>
      <c r="E62" s="17" t="s">
        <v>1</v>
      </c>
      <c r="F62" s="263">
        <v>10.205</v>
      </c>
      <c r="G62" s="34"/>
      <c r="H62" s="39"/>
    </row>
    <row r="63" spans="1:8" s="2" customFormat="1" ht="16.899999999999999" customHeight="1">
      <c r="A63" s="34"/>
      <c r="B63" s="39"/>
      <c r="C63" s="262" t="s">
        <v>1</v>
      </c>
      <c r="D63" s="262" t="s">
        <v>604</v>
      </c>
      <c r="E63" s="17" t="s">
        <v>1</v>
      </c>
      <c r="F63" s="263">
        <v>2.4</v>
      </c>
      <c r="G63" s="34"/>
      <c r="H63" s="39"/>
    </row>
    <row r="64" spans="1:8" s="2" customFormat="1" ht="16.899999999999999" customHeight="1">
      <c r="A64" s="34"/>
      <c r="B64" s="39"/>
      <c r="C64" s="262" t="s">
        <v>1</v>
      </c>
      <c r="D64" s="262" t="s">
        <v>239</v>
      </c>
      <c r="E64" s="17" t="s">
        <v>1</v>
      </c>
      <c r="F64" s="263">
        <v>0</v>
      </c>
      <c r="G64" s="34"/>
      <c r="H64" s="39"/>
    </row>
    <row r="65" spans="1:8" s="2" customFormat="1" ht="16.899999999999999" customHeight="1">
      <c r="A65" s="34"/>
      <c r="B65" s="39"/>
      <c r="C65" s="262" t="s">
        <v>1</v>
      </c>
      <c r="D65" s="262" t="s">
        <v>605</v>
      </c>
      <c r="E65" s="17" t="s">
        <v>1</v>
      </c>
      <c r="F65" s="263">
        <v>1.099</v>
      </c>
      <c r="G65" s="34"/>
      <c r="H65" s="39"/>
    </row>
    <row r="66" spans="1:8" s="2" customFormat="1" ht="16.899999999999999" customHeight="1">
      <c r="A66" s="34"/>
      <c r="B66" s="39"/>
      <c r="C66" s="262" t="s">
        <v>1</v>
      </c>
      <c r="D66" s="262" t="s">
        <v>242</v>
      </c>
      <c r="E66" s="17" t="s">
        <v>1</v>
      </c>
      <c r="F66" s="263">
        <v>0</v>
      </c>
      <c r="G66" s="34"/>
      <c r="H66" s="39"/>
    </row>
    <row r="67" spans="1:8" s="2" customFormat="1" ht="16.899999999999999" customHeight="1">
      <c r="A67" s="34"/>
      <c r="B67" s="39"/>
      <c r="C67" s="262" t="s">
        <v>1</v>
      </c>
      <c r="D67" s="262" t="s">
        <v>606</v>
      </c>
      <c r="E67" s="17" t="s">
        <v>1</v>
      </c>
      <c r="F67" s="263">
        <v>2.8</v>
      </c>
      <c r="G67" s="34"/>
      <c r="H67" s="39"/>
    </row>
    <row r="68" spans="1:8" s="2" customFormat="1" ht="16.899999999999999" customHeight="1">
      <c r="A68" s="34"/>
      <c r="B68" s="39"/>
      <c r="C68" s="262" t="s">
        <v>1</v>
      </c>
      <c r="D68" s="262" t="s">
        <v>607</v>
      </c>
      <c r="E68" s="17" t="s">
        <v>1</v>
      </c>
      <c r="F68" s="263">
        <v>4.3959999999999999</v>
      </c>
      <c r="G68" s="34"/>
      <c r="H68" s="39"/>
    </row>
    <row r="69" spans="1:8" s="2" customFormat="1" ht="16.899999999999999" customHeight="1">
      <c r="A69" s="34"/>
      <c r="B69" s="39"/>
      <c r="C69" s="262" t="s">
        <v>1</v>
      </c>
      <c r="D69" s="262" t="s">
        <v>227</v>
      </c>
      <c r="E69" s="17" t="s">
        <v>1</v>
      </c>
      <c r="F69" s="263">
        <v>20.9</v>
      </c>
      <c r="G69" s="34"/>
      <c r="H69" s="39"/>
    </row>
    <row r="70" spans="1:8" s="2" customFormat="1" ht="16.899999999999999" customHeight="1">
      <c r="A70" s="34"/>
      <c r="B70" s="39"/>
      <c r="C70" s="264" t="s">
        <v>588</v>
      </c>
      <c r="D70" s="34"/>
      <c r="E70" s="34"/>
      <c r="F70" s="34"/>
      <c r="G70" s="34"/>
      <c r="H70" s="39"/>
    </row>
    <row r="71" spans="1:8" s="2" customFormat="1" ht="16.899999999999999" customHeight="1">
      <c r="A71" s="34"/>
      <c r="B71" s="39"/>
      <c r="C71" s="262" t="s">
        <v>283</v>
      </c>
      <c r="D71" s="262" t="s">
        <v>284</v>
      </c>
      <c r="E71" s="17" t="s">
        <v>114</v>
      </c>
      <c r="F71" s="263">
        <v>81.543999999999997</v>
      </c>
      <c r="G71" s="34"/>
      <c r="H71" s="39"/>
    </row>
    <row r="72" spans="1:8" s="2" customFormat="1" ht="16.899999999999999" customHeight="1">
      <c r="A72" s="34"/>
      <c r="B72" s="39"/>
      <c r="C72" s="262" t="s">
        <v>320</v>
      </c>
      <c r="D72" s="262" t="s">
        <v>321</v>
      </c>
      <c r="E72" s="17" t="s">
        <v>114</v>
      </c>
      <c r="F72" s="263">
        <v>297.26299999999998</v>
      </c>
      <c r="G72" s="34"/>
      <c r="H72" s="39"/>
    </row>
    <row r="73" spans="1:8" s="2" customFormat="1" ht="22.5">
      <c r="A73" s="34"/>
      <c r="B73" s="39"/>
      <c r="C73" s="262" t="s">
        <v>291</v>
      </c>
      <c r="D73" s="262" t="s">
        <v>292</v>
      </c>
      <c r="E73" s="17" t="s">
        <v>114</v>
      </c>
      <c r="F73" s="263">
        <v>93.775999999999996</v>
      </c>
      <c r="G73" s="34"/>
      <c r="H73" s="39"/>
    </row>
    <row r="74" spans="1:8" s="2" customFormat="1" ht="16.899999999999999" customHeight="1">
      <c r="A74" s="34"/>
      <c r="B74" s="39"/>
      <c r="C74" s="258" t="s">
        <v>100</v>
      </c>
      <c r="D74" s="259" t="s">
        <v>101</v>
      </c>
      <c r="E74" s="260" t="s">
        <v>89</v>
      </c>
      <c r="F74" s="261">
        <v>15.2</v>
      </c>
      <c r="G74" s="34"/>
      <c r="H74" s="39"/>
    </row>
    <row r="75" spans="1:8" s="2" customFormat="1" ht="16.899999999999999" customHeight="1">
      <c r="A75" s="34"/>
      <c r="B75" s="39"/>
      <c r="C75" s="262" t="s">
        <v>1</v>
      </c>
      <c r="D75" s="262" t="s">
        <v>235</v>
      </c>
      <c r="E75" s="17" t="s">
        <v>1</v>
      </c>
      <c r="F75" s="263">
        <v>0</v>
      </c>
      <c r="G75" s="34"/>
      <c r="H75" s="39"/>
    </row>
    <row r="76" spans="1:8" s="2" customFormat="1" ht="16.899999999999999" customHeight="1">
      <c r="A76" s="34"/>
      <c r="B76" s="39"/>
      <c r="C76" s="262" t="s">
        <v>1</v>
      </c>
      <c r="D76" s="262" t="s">
        <v>102</v>
      </c>
      <c r="E76" s="17" t="s">
        <v>1</v>
      </c>
      <c r="F76" s="263">
        <v>15.2</v>
      </c>
      <c r="G76" s="34"/>
      <c r="H76" s="39"/>
    </row>
    <row r="77" spans="1:8" s="2" customFormat="1" ht="16.899999999999999" customHeight="1">
      <c r="A77" s="34"/>
      <c r="B77" s="39"/>
      <c r="C77" s="262" t="s">
        <v>1</v>
      </c>
      <c r="D77" s="262" t="s">
        <v>227</v>
      </c>
      <c r="E77" s="17" t="s">
        <v>1</v>
      </c>
      <c r="F77" s="263">
        <v>15.2</v>
      </c>
      <c r="G77" s="34"/>
      <c r="H77" s="39"/>
    </row>
    <row r="78" spans="1:8" s="2" customFormat="1" ht="16.899999999999999" customHeight="1">
      <c r="A78" s="34"/>
      <c r="B78" s="39"/>
      <c r="C78" s="264" t="s">
        <v>588</v>
      </c>
      <c r="D78" s="34"/>
      <c r="E78" s="34"/>
      <c r="F78" s="34"/>
      <c r="G78" s="34"/>
      <c r="H78" s="39"/>
    </row>
    <row r="79" spans="1:8" s="2" customFormat="1" ht="16.899999999999999" customHeight="1">
      <c r="A79" s="34"/>
      <c r="B79" s="39"/>
      <c r="C79" s="262" t="s">
        <v>374</v>
      </c>
      <c r="D79" s="262" t="s">
        <v>375</v>
      </c>
      <c r="E79" s="17" t="s">
        <v>114</v>
      </c>
      <c r="F79" s="263">
        <v>203.82900000000001</v>
      </c>
      <c r="G79" s="34"/>
      <c r="H79" s="39"/>
    </row>
    <row r="80" spans="1:8" s="2" customFormat="1" ht="16.899999999999999" customHeight="1">
      <c r="A80" s="34"/>
      <c r="B80" s="39"/>
      <c r="C80" s="262" t="s">
        <v>410</v>
      </c>
      <c r="D80" s="262" t="s">
        <v>411</v>
      </c>
      <c r="E80" s="17" t="s">
        <v>114</v>
      </c>
      <c r="F80" s="263">
        <v>3963.95</v>
      </c>
      <c r="G80" s="34"/>
      <c r="H80" s="39"/>
    </row>
    <row r="81" spans="1:8" s="2" customFormat="1" ht="22.5">
      <c r="A81" s="34"/>
      <c r="B81" s="39"/>
      <c r="C81" s="262" t="s">
        <v>437</v>
      </c>
      <c r="D81" s="262" t="s">
        <v>438</v>
      </c>
      <c r="E81" s="17" t="s">
        <v>114</v>
      </c>
      <c r="F81" s="263">
        <v>7497.3609999999999</v>
      </c>
      <c r="G81" s="34"/>
      <c r="H81" s="39"/>
    </row>
    <row r="82" spans="1:8" s="2" customFormat="1" ht="16.899999999999999" customHeight="1">
      <c r="A82" s="34"/>
      <c r="B82" s="39"/>
      <c r="C82" s="262" t="s">
        <v>525</v>
      </c>
      <c r="D82" s="262" t="s">
        <v>526</v>
      </c>
      <c r="E82" s="17" t="s">
        <v>89</v>
      </c>
      <c r="F82" s="263">
        <v>211.637</v>
      </c>
      <c r="G82" s="34"/>
      <c r="H82" s="39"/>
    </row>
    <row r="83" spans="1:8" s="2" customFormat="1" ht="16.899999999999999" customHeight="1">
      <c r="A83" s="34"/>
      <c r="B83" s="39"/>
      <c r="C83" s="262" t="s">
        <v>320</v>
      </c>
      <c r="D83" s="262" t="s">
        <v>321</v>
      </c>
      <c r="E83" s="17" t="s">
        <v>114</v>
      </c>
      <c r="F83" s="263">
        <v>297.26299999999998</v>
      </c>
      <c r="G83" s="34"/>
      <c r="H83" s="39"/>
    </row>
    <row r="84" spans="1:8" s="2" customFormat="1" ht="16.899999999999999" customHeight="1">
      <c r="A84" s="34"/>
      <c r="B84" s="39"/>
      <c r="C84" s="262" t="s">
        <v>452</v>
      </c>
      <c r="D84" s="262" t="s">
        <v>453</v>
      </c>
      <c r="E84" s="17" t="s">
        <v>114</v>
      </c>
      <c r="F84" s="263">
        <v>3855.6219999999998</v>
      </c>
      <c r="G84" s="34"/>
      <c r="H84" s="39"/>
    </row>
    <row r="85" spans="1:8" s="2" customFormat="1" ht="16.899999999999999" customHeight="1">
      <c r="A85" s="34"/>
      <c r="B85" s="39"/>
      <c r="C85" s="262" t="s">
        <v>464</v>
      </c>
      <c r="D85" s="262" t="s">
        <v>465</v>
      </c>
      <c r="E85" s="17" t="s">
        <v>114</v>
      </c>
      <c r="F85" s="263">
        <v>4096.9399999999996</v>
      </c>
      <c r="G85" s="34"/>
      <c r="H85" s="39"/>
    </row>
    <row r="86" spans="1:8" s="2" customFormat="1" ht="16.899999999999999" customHeight="1">
      <c r="A86" s="34"/>
      <c r="B86" s="39"/>
      <c r="C86" s="262" t="s">
        <v>479</v>
      </c>
      <c r="D86" s="262" t="s">
        <v>480</v>
      </c>
      <c r="E86" s="17" t="s">
        <v>114</v>
      </c>
      <c r="F86" s="263">
        <v>8.2989999999999995</v>
      </c>
      <c r="G86" s="34"/>
      <c r="H86" s="39"/>
    </row>
    <row r="87" spans="1:8" s="2" customFormat="1" ht="16.899999999999999" customHeight="1">
      <c r="A87" s="34"/>
      <c r="B87" s="39"/>
      <c r="C87" s="262" t="s">
        <v>416</v>
      </c>
      <c r="D87" s="262" t="s">
        <v>417</v>
      </c>
      <c r="E87" s="17" t="s">
        <v>114</v>
      </c>
      <c r="F87" s="263">
        <v>4558.5429999999997</v>
      </c>
      <c r="G87" s="34"/>
      <c r="H87" s="39"/>
    </row>
    <row r="88" spans="1:8" s="2" customFormat="1" ht="16.899999999999999" customHeight="1">
      <c r="A88" s="34"/>
      <c r="B88" s="39"/>
      <c r="C88" s="258" t="s">
        <v>103</v>
      </c>
      <c r="D88" s="259" t="s">
        <v>104</v>
      </c>
      <c r="E88" s="260" t="s">
        <v>89</v>
      </c>
      <c r="F88" s="261">
        <v>49.715000000000003</v>
      </c>
      <c r="G88" s="34"/>
      <c r="H88" s="39"/>
    </row>
    <row r="89" spans="1:8" s="2" customFormat="1" ht="16.899999999999999" customHeight="1">
      <c r="A89" s="34"/>
      <c r="B89" s="39"/>
      <c r="C89" s="262" t="s">
        <v>1</v>
      </c>
      <c r="D89" s="262" t="s">
        <v>235</v>
      </c>
      <c r="E89" s="17" t="s">
        <v>1</v>
      </c>
      <c r="F89" s="263">
        <v>0</v>
      </c>
      <c r="G89" s="34"/>
      <c r="H89" s="39"/>
    </row>
    <row r="90" spans="1:8" s="2" customFormat="1" ht="16.899999999999999" customHeight="1">
      <c r="A90" s="34"/>
      <c r="B90" s="39"/>
      <c r="C90" s="262" t="s">
        <v>1</v>
      </c>
      <c r="D90" s="262" t="s">
        <v>608</v>
      </c>
      <c r="E90" s="17" t="s">
        <v>1</v>
      </c>
      <c r="F90" s="263">
        <v>39.715000000000003</v>
      </c>
      <c r="G90" s="34"/>
      <c r="H90" s="39"/>
    </row>
    <row r="91" spans="1:8" s="2" customFormat="1" ht="16.899999999999999" customHeight="1">
      <c r="A91" s="34"/>
      <c r="B91" s="39"/>
      <c r="C91" s="262" t="s">
        <v>1</v>
      </c>
      <c r="D91" s="262" t="s">
        <v>242</v>
      </c>
      <c r="E91" s="17" t="s">
        <v>1</v>
      </c>
      <c r="F91" s="263">
        <v>0</v>
      </c>
      <c r="G91" s="34"/>
      <c r="H91" s="39"/>
    </row>
    <row r="92" spans="1:8" s="2" customFormat="1" ht="16.899999999999999" customHeight="1">
      <c r="A92" s="34"/>
      <c r="B92" s="39"/>
      <c r="C92" s="262" t="s">
        <v>1</v>
      </c>
      <c r="D92" s="262" t="s">
        <v>609</v>
      </c>
      <c r="E92" s="17" t="s">
        <v>1</v>
      </c>
      <c r="F92" s="263">
        <v>10</v>
      </c>
      <c r="G92" s="34"/>
      <c r="H92" s="39"/>
    </row>
    <row r="93" spans="1:8" s="2" customFormat="1" ht="16.899999999999999" customHeight="1">
      <c r="A93" s="34"/>
      <c r="B93" s="39"/>
      <c r="C93" s="262" t="s">
        <v>1</v>
      </c>
      <c r="D93" s="262" t="s">
        <v>227</v>
      </c>
      <c r="E93" s="17" t="s">
        <v>1</v>
      </c>
      <c r="F93" s="263">
        <v>49.715000000000003</v>
      </c>
      <c r="G93" s="34"/>
      <c r="H93" s="39"/>
    </row>
    <row r="94" spans="1:8" s="2" customFormat="1" ht="16.899999999999999" customHeight="1">
      <c r="A94" s="34"/>
      <c r="B94" s="39"/>
      <c r="C94" s="264" t="s">
        <v>588</v>
      </c>
      <c r="D94" s="34"/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62" t="s">
        <v>258</v>
      </c>
      <c r="D95" s="262" t="s">
        <v>259</v>
      </c>
      <c r="E95" s="17" t="s">
        <v>114</v>
      </c>
      <c r="F95" s="263">
        <v>51.161999999999999</v>
      </c>
      <c r="G95" s="34"/>
      <c r="H95" s="39"/>
    </row>
    <row r="96" spans="1:8" s="2" customFormat="1" ht="16.899999999999999" customHeight="1">
      <c r="A96" s="34"/>
      <c r="B96" s="39"/>
      <c r="C96" s="262" t="s">
        <v>273</v>
      </c>
      <c r="D96" s="262" t="s">
        <v>274</v>
      </c>
      <c r="E96" s="17" t="s">
        <v>114</v>
      </c>
      <c r="F96" s="263">
        <v>49.715000000000003</v>
      </c>
      <c r="G96" s="34"/>
      <c r="H96" s="39"/>
    </row>
    <row r="97" spans="1:8" s="2" customFormat="1" ht="16.899999999999999" customHeight="1">
      <c r="A97" s="34"/>
      <c r="B97" s="39"/>
      <c r="C97" s="262" t="s">
        <v>374</v>
      </c>
      <c r="D97" s="262" t="s">
        <v>375</v>
      </c>
      <c r="E97" s="17" t="s">
        <v>114</v>
      </c>
      <c r="F97" s="263">
        <v>203.82900000000001</v>
      </c>
      <c r="G97" s="34"/>
      <c r="H97" s="39"/>
    </row>
    <row r="98" spans="1:8" s="2" customFormat="1" ht="22.5">
      <c r="A98" s="34"/>
      <c r="B98" s="39"/>
      <c r="C98" s="262" t="s">
        <v>437</v>
      </c>
      <c r="D98" s="262" t="s">
        <v>438</v>
      </c>
      <c r="E98" s="17" t="s">
        <v>114</v>
      </c>
      <c r="F98" s="263">
        <v>7497.3609999999999</v>
      </c>
      <c r="G98" s="34"/>
      <c r="H98" s="39"/>
    </row>
    <row r="99" spans="1:8" s="2" customFormat="1" ht="22.5">
      <c r="A99" s="34"/>
      <c r="B99" s="39"/>
      <c r="C99" s="262" t="s">
        <v>514</v>
      </c>
      <c r="D99" s="262" t="s">
        <v>515</v>
      </c>
      <c r="E99" s="17" t="s">
        <v>114</v>
      </c>
      <c r="F99" s="263">
        <v>187.32900000000001</v>
      </c>
      <c r="G99" s="34"/>
      <c r="H99" s="39"/>
    </row>
    <row r="100" spans="1:8" s="2" customFormat="1" ht="16.899999999999999" customHeight="1">
      <c r="A100" s="34"/>
      <c r="B100" s="39"/>
      <c r="C100" s="262" t="s">
        <v>530</v>
      </c>
      <c r="D100" s="262" t="s">
        <v>531</v>
      </c>
      <c r="E100" s="17" t="s">
        <v>89</v>
      </c>
      <c r="F100" s="263">
        <v>49.715000000000003</v>
      </c>
      <c r="G100" s="34"/>
      <c r="H100" s="39"/>
    </row>
    <row r="101" spans="1:8" s="2" customFormat="1" ht="16.899999999999999" customHeight="1">
      <c r="A101" s="34"/>
      <c r="B101" s="39"/>
      <c r="C101" s="262" t="s">
        <v>266</v>
      </c>
      <c r="D101" s="262" t="s">
        <v>267</v>
      </c>
      <c r="E101" s="17" t="s">
        <v>268</v>
      </c>
      <c r="F101" s="263">
        <v>20.465</v>
      </c>
      <c r="G101" s="34"/>
      <c r="H101" s="39"/>
    </row>
    <row r="102" spans="1:8" s="2" customFormat="1" ht="16.899999999999999" customHeight="1">
      <c r="A102" s="34"/>
      <c r="B102" s="39"/>
      <c r="C102" s="262" t="s">
        <v>320</v>
      </c>
      <c r="D102" s="262" t="s">
        <v>321</v>
      </c>
      <c r="E102" s="17" t="s">
        <v>114</v>
      </c>
      <c r="F102" s="263">
        <v>297.26299999999998</v>
      </c>
      <c r="G102" s="34"/>
      <c r="H102" s="39"/>
    </row>
    <row r="103" spans="1:8" s="2" customFormat="1" ht="16.899999999999999" customHeight="1">
      <c r="A103" s="34"/>
      <c r="B103" s="39"/>
      <c r="C103" s="262" t="s">
        <v>452</v>
      </c>
      <c r="D103" s="262" t="s">
        <v>453</v>
      </c>
      <c r="E103" s="17" t="s">
        <v>114</v>
      </c>
      <c r="F103" s="263">
        <v>3855.6219999999998</v>
      </c>
      <c r="G103" s="34"/>
      <c r="H103" s="39"/>
    </row>
    <row r="104" spans="1:8" s="2" customFormat="1" ht="16.899999999999999" customHeight="1">
      <c r="A104" s="34"/>
      <c r="B104" s="39"/>
      <c r="C104" s="262" t="s">
        <v>474</v>
      </c>
      <c r="D104" s="262" t="s">
        <v>475</v>
      </c>
      <c r="E104" s="17" t="s">
        <v>114</v>
      </c>
      <c r="F104" s="263">
        <v>26.1</v>
      </c>
      <c r="G104" s="34"/>
      <c r="H104" s="39"/>
    </row>
    <row r="105" spans="1:8" s="2" customFormat="1" ht="22.5">
      <c r="A105" s="34"/>
      <c r="B105" s="39"/>
      <c r="C105" s="262" t="s">
        <v>278</v>
      </c>
      <c r="D105" s="262" t="s">
        <v>279</v>
      </c>
      <c r="E105" s="17" t="s">
        <v>114</v>
      </c>
      <c r="F105" s="263">
        <v>57.171999999999997</v>
      </c>
      <c r="G105" s="34"/>
      <c r="H105" s="39"/>
    </row>
    <row r="106" spans="1:8" s="2" customFormat="1" ht="16.899999999999999" customHeight="1">
      <c r="A106" s="34"/>
      <c r="B106" s="39"/>
      <c r="C106" s="258" t="s">
        <v>106</v>
      </c>
      <c r="D106" s="259" t="s">
        <v>107</v>
      </c>
      <c r="E106" s="260" t="s">
        <v>89</v>
      </c>
      <c r="F106" s="261">
        <v>2.8</v>
      </c>
      <c r="G106" s="34"/>
      <c r="H106" s="39"/>
    </row>
    <row r="107" spans="1:8" s="2" customFormat="1" ht="16.899999999999999" customHeight="1">
      <c r="A107" s="34"/>
      <c r="B107" s="39"/>
      <c r="C107" s="262" t="s">
        <v>1</v>
      </c>
      <c r="D107" s="262" t="s">
        <v>606</v>
      </c>
      <c r="E107" s="17" t="s">
        <v>1</v>
      </c>
      <c r="F107" s="263">
        <v>2.8</v>
      </c>
      <c r="G107" s="34"/>
      <c r="H107" s="39"/>
    </row>
    <row r="108" spans="1:8" s="2" customFormat="1" ht="16.899999999999999" customHeight="1">
      <c r="A108" s="34"/>
      <c r="B108" s="39"/>
      <c r="C108" s="262" t="s">
        <v>1</v>
      </c>
      <c r="D108" s="262" t="s">
        <v>227</v>
      </c>
      <c r="E108" s="17" t="s">
        <v>1</v>
      </c>
      <c r="F108" s="263">
        <v>2.8</v>
      </c>
      <c r="G108" s="34"/>
      <c r="H108" s="39"/>
    </row>
    <row r="109" spans="1:8" s="2" customFormat="1" ht="16.899999999999999" customHeight="1">
      <c r="A109" s="34"/>
      <c r="B109" s="39"/>
      <c r="C109" s="264" t="s">
        <v>588</v>
      </c>
      <c r="D109" s="34"/>
      <c r="E109" s="34"/>
      <c r="F109" s="34"/>
      <c r="G109" s="34"/>
      <c r="H109" s="39"/>
    </row>
    <row r="110" spans="1:8" s="2" customFormat="1" ht="16.899999999999999" customHeight="1">
      <c r="A110" s="34"/>
      <c r="B110" s="39"/>
      <c r="C110" s="262" t="s">
        <v>283</v>
      </c>
      <c r="D110" s="262" t="s">
        <v>284</v>
      </c>
      <c r="E110" s="17" t="s">
        <v>114</v>
      </c>
      <c r="F110" s="263">
        <v>81.543999999999997</v>
      </c>
      <c r="G110" s="34"/>
      <c r="H110" s="39"/>
    </row>
    <row r="111" spans="1:8" s="2" customFormat="1" ht="16.899999999999999" customHeight="1">
      <c r="A111" s="34"/>
      <c r="B111" s="39"/>
      <c r="C111" s="262" t="s">
        <v>320</v>
      </c>
      <c r="D111" s="262" t="s">
        <v>321</v>
      </c>
      <c r="E111" s="17" t="s">
        <v>114</v>
      </c>
      <c r="F111" s="263">
        <v>297.26299999999998</v>
      </c>
      <c r="G111" s="34"/>
      <c r="H111" s="39"/>
    </row>
    <row r="112" spans="1:8" s="2" customFormat="1" ht="22.5">
      <c r="A112" s="34"/>
      <c r="B112" s="39"/>
      <c r="C112" s="262" t="s">
        <v>291</v>
      </c>
      <c r="D112" s="262" t="s">
        <v>292</v>
      </c>
      <c r="E112" s="17" t="s">
        <v>114</v>
      </c>
      <c r="F112" s="263">
        <v>93.775999999999996</v>
      </c>
      <c r="G112" s="34"/>
      <c r="H112" s="39"/>
    </row>
    <row r="113" spans="1:8" s="2" customFormat="1" ht="16.899999999999999" customHeight="1">
      <c r="A113" s="34"/>
      <c r="B113" s="39"/>
      <c r="C113" s="258" t="s">
        <v>109</v>
      </c>
      <c r="D113" s="259" t="s">
        <v>110</v>
      </c>
      <c r="E113" s="260" t="s">
        <v>89</v>
      </c>
      <c r="F113" s="261">
        <v>28.96</v>
      </c>
      <c r="G113" s="34"/>
      <c r="H113" s="39"/>
    </row>
    <row r="114" spans="1:8" s="2" customFormat="1" ht="16.899999999999999" customHeight="1">
      <c r="A114" s="34"/>
      <c r="B114" s="39"/>
      <c r="C114" s="262" t="s">
        <v>1</v>
      </c>
      <c r="D114" s="262" t="s">
        <v>244</v>
      </c>
      <c r="E114" s="17" t="s">
        <v>1</v>
      </c>
      <c r="F114" s="263">
        <v>0</v>
      </c>
      <c r="G114" s="34"/>
      <c r="H114" s="39"/>
    </row>
    <row r="115" spans="1:8" s="2" customFormat="1" ht="16.899999999999999" customHeight="1">
      <c r="A115" s="34"/>
      <c r="B115" s="39"/>
      <c r="C115" s="262" t="s">
        <v>1</v>
      </c>
      <c r="D115" s="262" t="s">
        <v>610</v>
      </c>
      <c r="E115" s="17" t="s">
        <v>1</v>
      </c>
      <c r="F115" s="263">
        <v>28.96</v>
      </c>
      <c r="G115" s="34"/>
      <c r="H115" s="39"/>
    </row>
    <row r="116" spans="1:8" s="2" customFormat="1" ht="16.899999999999999" customHeight="1">
      <c r="A116" s="34"/>
      <c r="B116" s="39"/>
      <c r="C116" s="262" t="s">
        <v>1</v>
      </c>
      <c r="D116" s="262" t="s">
        <v>227</v>
      </c>
      <c r="E116" s="17" t="s">
        <v>1</v>
      </c>
      <c r="F116" s="263">
        <v>28.96</v>
      </c>
      <c r="G116" s="34"/>
      <c r="H116" s="39"/>
    </row>
    <row r="117" spans="1:8" s="2" customFormat="1" ht="16.899999999999999" customHeight="1">
      <c r="A117" s="34"/>
      <c r="B117" s="39"/>
      <c r="C117" s="264" t="s">
        <v>588</v>
      </c>
      <c r="D117" s="34"/>
      <c r="E117" s="34"/>
      <c r="F117" s="34"/>
      <c r="G117" s="34"/>
      <c r="H117" s="39"/>
    </row>
    <row r="118" spans="1:8" s="2" customFormat="1" ht="16.899999999999999" customHeight="1">
      <c r="A118" s="34"/>
      <c r="B118" s="39"/>
      <c r="C118" s="262" t="s">
        <v>283</v>
      </c>
      <c r="D118" s="262" t="s">
        <v>284</v>
      </c>
      <c r="E118" s="17" t="s">
        <v>114</v>
      </c>
      <c r="F118" s="263">
        <v>81.543999999999997</v>
      </c>
      <c r="G118" s="34"/>
      <c r="H118" s="39"/>
    </row>
    <row r="119" spans="1:8" s="2" customFormat="1" ht="22.5">
      <c r="A119" s="34"/>
      <c r="B119" s="39"/>
      <c r="C119" s="262" t="s">
        <v>291</v>
      </c>
      <c r="D119" s="262" t="s">
        <v>292</v>
      </c>
      <c r="E119" s="17" t="s">
        <v>114</v>
      </c>
      <c r="F119" s="263">
        <v>93.775999999999996</v>
      </c>
      <c r="G119" s="34"/>
      <c r="H119" s="39"/>
    </row>
    <row r="120" spans="1:8" s="2" customFormat="1" ht="16.899999999999999" customHeight="1">
      <c r="A120" s="34"/>
      <c r="B120" s="39"/>
      <c r="C120" s="258" t="s">
        <v>112</v>
      </c>
      <c r="D120" s="259" t="s">
        <v>113</v>
      </c>
      <c r="E120" s="260" t="s">
        <v>114</v>
      </c>
      <c r="F120" s="261">
        <v>2028.4680000000001</v>
      </c>
      <c r="G120" s="34"/>
      <c r="H120" s="39"/>
    </row>
    <row r="121" spans="1:8" s="2" customFormat="1" ht="16.899999999999999" customHeight="1">
      <c r="A121" s="34"/>
      <c r="B121" s="39"/>
      <c r="C121" s="262" t="s">
        <v>1</v>
      </c>
      <c r="D121" s="262" t="s">
        <v>611</v>
      </c>
      <c r="E121" s="17" t="s">
        <v>1</v>
      </c>
      <c r="F121" s="263">
        <v>0</v>
      </c>
      <c r="G121" s="34"/>
      <c r="H121" s="39"/>
    </row>
    <row r="122" spans="1:8" s="2" customFormat="1" ht="16.899999999999999" customHeight="1">
      <c r="A122" s="34"/>
      <c r="B122" s="39"/>
      <c r="C122" s="262" t="s">
        <v>1</v>
      </c>
      <c r="D122" s="262" t="s">
        <v>612</v>
      </c>
      <c r="E122" s="17" t="s">
        <v>1</v>
      </c>
      <c r="F122" s="263">
        <v>2028.4680000000001</v>
      </c>
      <c r="G122" s="34"/>
      <c r="H122" s="39"/>
    </row>
    <row r="123" spans="1:8" s="2" customFormat="1" ht="16.899999999999999" customHeight="1">
      <c r="A123" s="34"/>
      <c r="B123" s="39"/>
      <c r="C123" s="262" t="s">
        <v>1</v>
      </c>
      <c r="D123" s="262" t="s">
        <v>227</v>
      </c>
      <c r="E123" s="17" t="s">
        <v>1</v>
      </c>
      <c r="F123" s="263">
        <v>2028.4680000000001</v>
      </c>
      <c r="G123" s="34"/>
      <c r="H123" s="39"/>
    </row>
    <row r="124" spans="1:8" s="2" customFormat="1" ht="16.899999999999999" customHeight="1">
      <c r="A124" s="34"/>
      <c r="B124" s="39"/>
      <c r="C124" s="264" t="s">
        <v>588</v>
      </c>
      <c r="D124" s="34"/>
      <c r="E124" s="34"/>
      <c r="F124" s="34"/>
      <c r="G124" s="34"/>
      <c r="H124" s="39"/>
    </row>
    <row r="125" spans="1:8" s="2" customFormat="1" ht="22.5">
      <c r="A125" s="34"/>
      <c r="B125" s="39"/>
      <c r="C125" s="262" t="s">
        <v>381</v>
      </c>
      <c r="D125" s="262" t="s">
        <v>382</v>
      </c>
      <c r="E125" s="17" t="s">
        <v>114</v>
      </c>
      <c r="F125" s="263">
        <v>2843.9169999999999</v>
      </c>
      <c r="G125" s="34"/>
      <c r="H125" s="39"/>
    </row>
    <row r="126" spans="1:8" s="2" customFormat="1" ht="16.899999999999999" customHeight="1">
      <c r="A126" s="34"/>
      <c r="B126" s="39"/>
      <c r="C126" s="258" t="s">
        <v>116</v>
      </c>
      <c r="D126" s="259" t="s">
        <v>117</v>
      </c>
      <c r="E126" s="260" t="s">
        <v>114</v>
      </c>
      <c r="F126" s="261">
        <v>474.25799999999998</v>
      </c>
      <c r="G126" s="34"/>
      <c r="H126" s="39"/>
    </row>
    <row r="127" spans="1:8" s="2" customFormat="1" ht="16.899999999999999" customHeight="1">
      <c r="A127" s="34"/>
      <c r="B127" s="39"/>
      <c r="C127" s="262" t="s">
        <v>1</v>
      </c>
      <c r="D127" s="262" t="s">
        <v>611</v>
      </c>
      <c r="E127" s="17" t="s">
        <v>1</v>
      </c>
      <c r="F127" s="263">
        <v>0</v>
      </c>
      <c r="G127" s="34"/>
      <c r="H127" s="39"/>
    </row>
    <row r="128" spans="1:8" s="2" customFormat="1" ht="16.899999999999999" customHeight="1">
      <c r="A128" s="34"/>
      <c r="B128" s="39"/>
      <c r="C128" s="262" t="s">
        <v>1</v>
      </c>
      <c r="D128" s="262" t="s">
        <v>613</v>
      </c>
      <c r="E128" s="17" t="s">
        <v>1</v>
      </c>
      <c r="F128" s="263">
        <v>474.25799999999998</v>
      </c>
      <c r="G128" s="34"/>
      <c r="H128" s="39"/>
    </row>
    <row r="129" spans="1:8" s="2" customFormat="1" ht="16.899999999999999" customHeight="1">
      <c r="A129" s="34"/>
      <c r="B129" s="39"/>
      <c r="C129" s="262" t="s">
        <v>1</v>
      </c>
      <c r="D129" s="262" t="s">
        <v>227</v>
      </c>
      <c r="E129" s="17" t="s">
        <v>1</v>
      </c>
      <c r="F129" s="263">
        <v>474.25799999999998</v>
      </c>
      <c r="G129" s="34"/>
      <c r="H129" s="39"/>
    </row>
    <row r="130" spans="1:8" s="2" customFormat="1" ht="16.899999999999999" customHeight="1">
      <c r="A130" s="34"/>
      <c r="B130" s="39"/>
      <c r="C130" s="264" t="s">
        <v>588</v>
      </c>
      <c r="D130" s="34"/>
      <c r="E130" s="34"/>
      <c r="F130" s="34"/>
      <c r="G130" s="34"/>
      <c r="H130" s="39"/>
    </row>
    <row r="131" spans="1:8" s="2" customFormat="1" ht="22.5">
      <c r="A131" s="34"/>
      <c r="B131" s="39"/>
      <c r="C131" s="262" t="s">
        <v>389</v>
      </c>
      <c r="D131" s="262" t="s">
        <v>390</v>
      </c>
      <c r="E131" s="17" t="s">
        <v>114</v>
      </c>
      <c r="F131" s="263">
        <v>474.25799999999998</v>
      </c>
      <c r="G131" s="34"/>
      <c r="H131" s="39"/>
    </row>
    <row r="132" spans="1:8" s="2" customFormat="1" ht="16.899999999999999" customHeight="1">
      <c r="A132" s="34"/>
      <c r="B132" s="39"/>
      <c r="C132" s="258" t="s">
        <v>119</v>
      </c>
      <c r="D132" s="259" t="s">
        <v>120</v>
      </c>
      <c r="E132" s="260" t="s">
        <v>114</v>
      </c>
      <c r="F132" s="261">
        <v>87.548000000000002</v>
      </c>
      <c r="G132" s="34"/>
      <c r="H132" s="39"/>
    </row>
    <row r="133" spans="1:8" s="2" customFormat="1" ht="16.899999999999999" customHeight="1">
      <c r="A133" s="34"/>
      <c r="B133" s="39"/>
      <c r="C133" s="262" t="s">
        <v>1</v>
      </c>
      <c r="D133" s="262" t="s">
        <v>611</v>
      </c>
      <c r="E133" s="17" t="s">
        <v>1</v>
      </c>
      <c r="F133" s="263">
        <v>0</v>
      </c>
      <c r="G133" s="34"/>
      <c r="H133" s="39"/>
    </row>
    <row r="134" spans="1:8" s="2" customFormat="1" ht="16.899999999999999" customHeight="1">
      <c r="A134" s="34"/>
      <c r="B134" s="39"/>
      <c r="C134" s="262" t="s">
        <v>1</v>
      </c>
      <c r="D134" s="262" t="s">
        <v>614</v>
      </c>
      <c r="E134" s="17" t="s">
        <v>1</v>
      </c>
      <c r="F134" s="263">
        <v>87.548000000000002</v>
      </c>
      <c r="G134" s="34"/>
      <c r="H134" s="39"/>
    </row>
    <row r="135" spans="1:8" s="2" customFormat="1" ht="16.899999999999999" customHeight="1">
      <c r="A135" s="34"/>
      <c r="B135" s="39"/>
      <c r="C135" s="262" t="s">
        <v>1</v>
      </c>
      <c r="D135" s="262" t="s">
        <v>227</v>
      </c>
      <c r="E135" s="17" t="s">
        <v>1</v>
      </c>
      <c r="F135" s="263">
        <v>87.548000000000002</v>
      </c>
      <c r="G135" s="34"/>
      <c r="H135" s="39"/>
    </row>
    <row r="136" spans="1:8" s="2" customFormat="1" ht="16.899999999999999" customHeight="1">
      <c r="A136" s="34"/>
      <c r="B136" s="39"/>
      <c r="C136" s="264" t="s">
        <v>588</v>
      </c>
      <c r="D136" s="34"/>
      <c r="E136" s="34"/>
      <c r="F136" s="34"/>
      <c r="G136" s="34"/>
      <c r="H136" s="39"/>
    </row>
    <row r="137" spans="1:8" s="2" customFormat="1" ht="22.5">
      <c r="A137" s="34"/>
      <c r="B137" s="39"/>
      <c r="C137" s="262" t="s">
        <v>397</v>
      </c>
      <c r="D137" s="262" t="s">
        <v>398</v>
      </c>
      <c r="E137" s="17" t="s">
        <v>114</v>
      </c>
      <c r="F137" s="263">
        <v>87.548000000000002</v>
      </c>
      <c r="G137" s="34"/>
      <c r="H137" s="39"/>
    </row>
    <row r="138" spans="1:8" s="2" customFormat="1" ht="16.899999999999999" customHeight="1">
      <c r="A138" s="34"/>
      <c r="B138" s="39"/>
      <c r="C138" s="258" t="s">
        <v>122</v>
      </c>
      <c r="D138" s="259" t="s">
        <v>123</v>
      </c>
      <c r="E138" s="260" t="s">
        <v>114</v>
      </c>
      <c r="F138" s="261">
        <v>389.14800000000002</v>
      </c>
      <c r="G138" s="34"/>
      <c r="H138" s="39"/>
    </row>
    <row r="139" spans="1:8" s="2" customFormat="1" ht="16.899999999999999" customHeight="1">
      <c r="A139" s="34"/>
      <c r="B139" s="39"/>
      <c r="C139" s="262" t="s">
        <v>1</v>
      </c>
      <c r="D139" s="262" t="s">
        <v>615</v>
      </c>
      <c r="E139" s="17" t="s">
        <v>1</v>
      </c>
      <c r="F139" s="263">
        <v>0</v>
      </c>
      <c r="G139" s="34"/>
      <c r="H139" s="39"/>
    </row>
    <row r="140" spans="1:8" s="2" customFormat="1" ht="16.899999999999999" customHeight="1">
      <c r="A140" s="34"/>
      <c r="B140" s="39"/>
      <c r="C140" s="262" t="s">
        <v>1</v>
      </c>
      <c r="D140" s="262" t="s">
        <v>616</v>
      </c>
      <c r="E140" s="17" t="s">
        <v>1</v>
      </c>
      <c r="F140" s="263">
        <v>389.14800000000002</v>
      </c>
      <c r="G140" s="34"/>
      <c r="H140" s="39"/>
    </row>
    <row r="141" spans="1:8" s="2" customFormat="1" ht="16.899999999999999" customHeight="1">
      <c r="A141" s="34"/>
      <c r="B141" s="39"/>
      <c r="C141" s="262" t="s">
        <v>1</v>
      </c>
      <c r="D141" s="262" t="s">
        <v>227</v>
      </c>
      <c r="E141" s="17" t="s">
        <v>1</v>
      </c>
      <c r="F141" s="263">
        <v>389.14800000000002</v>
      </c>
      <c r="G141" s="34"/>
      <c r="H141" s="39"/>
    </row>
    <row r="142" spans="1:8" s="2" customFormat="1" ht="16.899999999999999" customHeight="1">
      <c r="A142" s="34"/>
      <c r="B142" s="39"/>
      <c r="C142" s="264" t="s">
        <v>588</v>
      </c>
      <c r="D142" s="34"/>
      <c r="E142" s="34"/>
      <c r="F142" s="34"/>
      <c r="G142" s="34"/>
      <c r="H142" s="39"/>
    </row>
    <row r="143" spans="1:8" s="2" customFormat="1" ht="22.5">
      <c r="A143" s="34"/>
      <c r="B143" s="39"/>
      <c r="C143" s="262" t="s">
        <v>381</v>
      </c>
      <c r="D143" s="262" t="s">
        <v>382</v>
      </c>
      <c r="E143" s="17" t="s">
        <v>114</v>
      </c>
      <c r="F143" s="263">
        <v>2843.9169999999999</v>
      </c>
      <c r="G143" s="34"/>
      <c r="H143" s="39"/>
    </row>
    <row r="144" spans="1:8" s="2" customFormat="1" ht="16.899999999999999" customHeight="1">
      <c r="A144" s="34"/>
      <c r="B144" s="39"/>
      <c r="C144" s="258" t="s">
        <v>125</v>
      </c>
      <c r="D144" s="259" t="s">
        <v>126</v>
      </c>
      <c r="E144" s="260" t="s">
        <v>114</v>
      </c>
      <c r="F144" s="261">
        <v>94.358000000000004</v>
      </c>
      <c r="G144" s="34"/>
      <c r="H144" s="39"/>
    </row>
    <row r="145" spans="1:8" s="2" customFormat="1" ht="16.899999999999999" customHeight="1">
      <c r="A145" s="34"/>
      <c r="B145" s="39"/>
      <c r="C145" s="262" t="s">
        <v>1</v>
      </c>
      <c r="D145" s="262" t="s">
        <v>617</v>
      </c>
      <c r="E145" s="17" t="s">
        <v>1</v>
      </c>
      <c r="F145" s="263">
        <v>0</v>
      </c>
      <c r="G145" s="34"/>
      <c r="H145" s="39"/>
    </row>
    <row r="146" spans="1:8" s="2" customFormat="1" ht="16.899999999999999" customHeight="1">
      <c r="A146" s="34"/>
      <c r="B146" s="39"/>
      <c r="C146" s="262" t="s">
        <v>1</v>
      </c>
      <c r="D146" s="262" t="s">
        <v>618</v>
      </c>
      <c r="E146" s="17" t="s">
        <v>1</v>
      </c>
      <c r="F146" s="263">
        <v>94.358000000000004</v>
      </c>
      <c r="G146" s="34"/>
      <c r="H146" s="39"/>
    </row>
    <row r="147" spans="1:8" s="2" customFormat="1" ht="16.899999999999999" customHeight="1">
      <c r="A147" s="34"/>
      <c r="B147" s="39"/>
      <c r="C147" s="262" t="s">
        <v>1</v>
      </c>
      <c r="D147" s="262" t="s">
        <v>227</v>
      </c>
      <c r="E147" s="17" t="s">
        <v>1</v>
      </c>
      <c r="F147" s="263">
        <v>94.358000000000004</v>
      </c>
      <c r="G147" s="34"/>
      <c r="H147" s="39"/>
    </row>
    <row r="148" spans="1:8" s="2" customFormat="1" ht="16.899999999999999" customHeight="1">
      <c r="A148" s="34"/>
      <c r="B148" s="39"/>
      <c r="C148" s="264" t="s">
        <v>588</v>
      </c>
      <c r="D148" s="34"/>
      <c r="E148" s="34"/>
      <c r="F148" s="34"/>
      <c r="G148" s="34"/>
      <c r="H148" s="39"/>
    </row>
    <row r="149" spans="1:8" s="2" customFormat="1" ht="22.5">
      <c r="A149" s="34"/>
      <c r="B149" s="39"/>
      <c r="C149" s="262" t="s">
        <v>385</v>
      </c>
      <c r="D149" s="262" t="s">
        <v>386</v>
      </c>
      <c r="E149" s="17" t="s">
        <v>114</v>
      </c>
      <c r="F149" s="263">
        <v>226.428</v>
      </c>
      <c r="G149" s="34"/>
      <c r="H149" s="39"/>
    </row>
    <row r="150" spans="1:8" s="2" customFormat="1" ht="16.899999999999999" customHeight="1">
      <c r="A150" s="34"/>
      <c r="B150" s="39"/>
      <c r="C150" s="258" t="s">
        <v>128</v>
      </c>
      <c r="D150" s="259" t="s">
        <v>129</v>
      </c>
      <c r="E150" s="260" t="s">
        <v>114</v>
      </c>
      <c r="F150" s="261">
        <v>25.838000000000001</v>
      </c>
      <c r="G150" s="34"/>
      <c r="H150" s="39"/>
    </row>
    <row r="151" spans="1:8" s="2" customFormat="1" ht="16.899999999999999" customHeight="1">
      <c r="A151" s="34"/>
      <c r="B151" s="39"/>
      <c r="C151" s="262" t="s">
        <v>1</v>
      </c>
      <c r="D151" s="262" t="s">
        <v>615</v>
      </c>
      <c r="E151" s="17" t="s">
        <v>1</v>
      </c>
      <c r="F151" s="263">
        <v>0</v>
      </c>
      <c r="G151" s="34"/>
      <c r="H151" s="39"/>
    </row>
    <row r="152" spans="1:8" s="2" customFormat="1" ht="16.899999999999999" customHeight="1">
      <c r="A152" s="34"/>
      <c r="B152" s="39"/>
      <c r="C152" s="262" t="s">
        <v>1</v>
      </c>
      <c r="D152" s="262" t="s">
        <v>619</v>
      </c>
      <c r="E152" s="17" t="s">
        <v>1</v>
      </c>
      <c r="F152" s="263">
        <v>25.838000000000001</v>
      </c>
      <c r="G152" s="34"/>
      <c r="H152" s="39"/>
    </row>
    <row r="153" spans="1:8" s="2" customFormat="1" ht="16.899999999999999" customHeight="1">
      <c r="A153" s="34"/>
      <c r="B153" s="39"/>
      <c r="C153" s="262" t="s">
        <v>1</v>
      </c>
      <c r="D153" s="262" t="s">
        <v>227</v>
      </c>
      <c r="E153" s="17" t="s">
        <v>1</v>
      </c>
      <c r="F153" s="263">
        <v>25.838000000000001</v>
      </c>
      <c r="G153" s="34"/>
      <c r="H153" s="39"/>
    </row>
    <row r="154" spans="1:8" s="2" customFormat="1" ht="16.899999999999999" customHeight="1">
      <c r="A154" s="34"/>
      <c r="B154" s="39"/>
      <c r="C154" s="264" t="s">
        <v>588</v>
      </c>
      <c r="D154" s="34"/>
      <c r="E154" s="34"/>
      <c r="F154" s="34"/>
      <c r="G154" s="34"/>
      <c r="H154" s="39"/>
    </row>
    <row r="155" spans="1:8" s="2" customFormat="1" ht="22.5">
      <c r="A155" s="34"/>
      <c r="B155" s="39"/>
      <c r="C155" s="262" t="s">
        <v>393</v>
      </c>
      <c r="D155" s="262" t="s">
        <v>394</v>
      </c>
      <c r="E155" s="17" t="s">
        <v>114</v>
      </c>
      <c r="F155" s="263">
        <v>87.427999999999997</v>
      </c>
      <c r="G155" s="34"/>
      <c r="H155" s="39"/>
    </row>
    <row r="156" spans="1:8" s="2" customFormat="1" ht="16.899999999999999" customHeight="1">
      <c r="A156" s="34"/>
      <c r="B156" s="39"/>
      <c r="C156" s="258" t="s">
        <v>131</v>
      </c>
      <c r="D156" s="259" t="s">
        <v>132</v>
      </c>
      <c r="E156" s="260" t="s">
        <v>114</v>
      </c>
      <c r="F156" s="261">
        <v>73.385000000000005</v>
      </c>
      <c r="G156" s="34"/>
      <c r="H156" s="39"/>
    </row>
    <row r="157" spans="1:8" s="2" customFormat="1" ht="16.899999999999999" customHeight="1">
      <c r="A157" s="34"/>
      <c r="B157" s="39"/>
      <c r="C157" s="262" t="s">
        <v>1</v>
      </c>
      <c r="D157" s="262" t="s">
        <v>615</v>
      </c>
      <c r="E157" s="17" t="s">
        <v>1</v>
      </c>
      <c r="F157" s="263">
        <v>0</v>
      </c>
      <c r="G157" s="34"/>
      <c r="H157" s="39"/>
    </row>
    <row r="158" spans="1:8" s="2" customFormat="1" ht="16.899999999999999" customHeight="1">
      <c r="A158" s="34"/>
      <c r="B158" s="39"/>
      <c r="C158" s="262" t="s">
        <v>1</v>
      </c>
      <c r="D158" s="262" t="s">
        <v>620</v>
      </c>
      <c r="E158" s="17" t="s">
        <v>1</v>
      </c>
      <c r="F158" s="263">
        <v>73.385000000000005</v>
      </c>
      <c r="G158" s="34"/>
      <c r="H158" s="39"/>
    </row>
    <row r="159" spans="1:8" s="2" customFormat="1" ht="16.899999999999999" customHeight="1">
      <c r="A159" s="34"/>
      <c r="B159" s="39"/>
      <c r="C159" s="262" t="s">
        <v>1</v>
      </c>
      <c r="D159" s="262" t="s">
        <v>227</v>
      </c>
      <c r="E159" s="17" t="s">
        <v>1</v>
      </c>
      <c r="F159" s="263">
        <v>73.385000000000005</v>
      </c>
      <c r="G159" s="34"/>
      <c r="H159" s="39"/>
    </row>
    <row r="160" spans="1:8" s="2" customFormat="1" ht="16.899999999999999" customHeight="1">
      <c r="A160" s="34"/>
      <c r="B160" s="39"/>
      <c r="C160" s="264" t="s">
        <v>588</v>
      </c>
      <c r="D160" s="34"/>
      <c r="E160" s="34"/>
      <c r="F160" s="34"/>
      <c r="G160" s="34"/>
      <c r="H160" s="39"/>
    </row>
    <row r="161" spans="1:8" s="2" customFormat="1" ht="22.5">
      <c r="A161" s="34"/>
      <c r="B161" s="39"/>
      <c r="C161" s="262" t="s">
        <v>381</v>
      </c>
      <c r="D161" s="262" t="s">
        <v>382</v>
      </c>
      <c r="E161" s="17" t="s">
        <v>114</v>
      </c>
      <c r="F161" s="263">
        <v>2843.9169999999999</v>
      </c>
      <c r="G161" s="34"/>
      <c r="H161" s="39"/>
    </row>
    <row r="162" spans="1:8" s="2" customFormat="1" ht="16.899999999999999" customHeight="1">
      <c r="A162" s="34"/>
      <c r="B162" s="39"/>
      <c r="C162" s="258" t="s">
        <v>134</v>
      </c>
      <c r="D162" s="259" t="s">
        <v>135</v>
      </c>
      <c r="E162" s="260" t="s">
        <v>114</v>
      </c>
      <c r="F162" s="261">
        <v>34.630000000000003</v>
      </c>
      <c r="G162" s="34"/>
      <c r="H162" s="39"/>
    </row>
    <row r="163" spans="1:8" s="2" customFormat="1" ht="16.899999999999999" customHeight="1">
      <c r="A163" s="34"/>
      <c r="B163" s="39"/>
      <c r="C163" s="262" t="s">
        <v>1</v>
      </c>
      <c r="D163" s="262" t="s">
        <v>615</v>
      </c>
      <c r="E163" s="17" t="s">
        <v>1</v>
      </c>
      <c r="F163" s="263">
        <v>0</v>
      </c>
      <c r="G163" s="34"/>
      <c r="H163" s="39"/>
    </row>
    <row r="164" spans="1:8" s="2" customFormat="1" ht="16.899999999999999" customHeight="1">
      <c r="A164" s="34"/>
      <c r="B164" s="39"/>
      <c r="C164" s="262" t="s">
        <v>1</v>
      </c>
      <c r="D164" s="262" t="s">
        <v>621</v>
      </c>
      <c r="E164" s="17" t="s">
        <v>1</v>
      </c>
      <c r="F164" s="263">
        <v>34.630000000000003</v>
      </c>
      <c r="G164" s="34"/>
      <c r="H164" s="39"/>
    </row>
    <row r="165" spans="1:8" s="2" customFormat="1" ht="16.899999999999999" customHeight="1">
      <c r="A165" s="34"/>
      <c r="B165" s="39"/>
      <c r="C165" s="262" t="s">
        <v>1</v>
      </c>
      <c r="D165" s="262" t="s">
        <v>227</v>
      </c>
      <c r="E165" s="17" t="s">
        <v>1</v>
      </c>
      <c r="F165" s="263">
        <v>34.630000000000003</v>
      </c>
      <c r="G165" s="34"/>
      <c r="H165" s="39"/>
    </row>
    <row r="166" spans="1:8" s="2" customFormat="1" ht="16.899999999999999" customHeight="1">
      <c r="A166" s="34"/>
      <c r="B166" s="39"/>
      <c r="C166" s="264" t="s">
        <v>588</v>
      </c>
      <c r="D166" s="34"/>
      <c r="E166" s="34"/>
      <c r="F166" s="34"/>
      <c r="G166" s="34"/>
      <c r="H166" s="39"/>
    </row>
    <row r="167" spans="1:8" s="2" customFormat="1" ht="22.5">
      <c r="A167" s="34"/>
      <c r="B167" s="39"/>
      <c r="C167" s="262" t="s">
        <v>385</v>
      </c>
      <c r="D167" s="262" t="s">
        <v>386</v>
      </c>
      <c r="E167" s="17" t="s">
        <v>114</v>
      </c>
      <c r="F167" s="263">
        <v>226.428</v>
      </c>
      <c r="G167" s="34"/>
      <c r="H167" s="39"/>
    </row>
    <row r="168" spans="1:8" s="2" customFormat="1" ht="16.899999999999999" customHeight="1">
      <c r="A168" s="34"/>
      <c r="B168" s="39"/>
      <c r="C168" s="258" t="s">
        <v>137</v>
      </c>
      <c r="D168" s="259" t="s">
        <v>138</v>
      </c>
      <c r="E168" s="260" t="s">
        <v>114</v>
      </c>
      <c r="F168" s="261">
        <v>40.061999999999998</v>
      </c>
      <c r="G168" s="34"/>
      <c r="H168" s="39"/>
    </row>
    <row r="169" spans="1:8" s="2" customFormat="1" ht="16.899999999999999" customHeight="1">
      <c r="A169" s="34"/>
      <c r="B169" s="39"/>
      <c r="C169" s="262" t="s">
        <v>1</v>
      </c>
      <c r="D169" s="262" t="s">
        <v>615</v>
      </c>
      <c r="E169" s="17" t="s">
        <v>1</v>
      </c>
      <c r="F169" s="263">
        <v>0</v>
      </c>
      <c r="G169" s="34"/>
      <c r="H169" s="39"/>
    </row>
    <row r="170" spans="1:8" s="2" customFormat="1" ht="16.899999999999999" customHeight="1">
      <c r="A170" s="34"/>
      <c r="B170" s="39"/>
      <c r="C170" s="262" t="s">
        <v>1</v>
      </c>
      <c r="D170" s="262" t="s">
        <v>622</v>
      </c>
      <c r="E170" s="17" t="s">
        <v>1</v>
      </c>
      <c r="F170" s="263">
        <v>40.061999999999998</v>
      </c>
      <c r="G170" s="34"/>
      <c r="H170" s="39"/>
    </row>
    <row r="171" spans="1:8" s="2" customFormat="1" ht="16.899999999999999" customHeight="1">
      <c r="A171" s="34"/>
      <c r="B171" s="39"/>
      <c r="C171" s="262" t="s">
        <v>1</v>
      </c>
      <c r="D171" s="262" t="s">
        <v>227</v>
      </c>
      <c r="E171" s="17" t="s">
        <v>1</v>
      </c>
      <c r="F171" s="263">
        <v>40.061999999999998</v>
      </c>
      <c r="G171" s="34"/>
      <c r="H171" s="39"/>
    </row>
    <row r="172" spans="1:8" s="2" customFormat="1" ht="16.899999999999999" customHeight="1">
      <c r="A172" s="34"/>
      <c r="B172" s="39"/>
      <c r="C172" s="264" t="s">
        <v>588</v>
      </c>
      <c r="D172" s="34"/>
      <c r="E172" s="34"/>
      <c r="F172" s="34"/>
      <c r="G172" s="34"/>
      <c r="H172" s="39"/>
    </row>
    <row r="173" spans="1:8" s="2" customFormat="1" ht="22.5">
      <c r="A173" s="34"/>
      <c r="B173" s="39"/>
      <c r="C173" s="262" t="s">
        <v>393</v>
      </c>
      <c r="D173" s="262" t="s">
        <v>394</v>
      </c>
      <c r="E173" s="17" t="s">
        <v>114</v>
      </c>
      <c r="F173" s="263">
        <v>87.427999999999997</v>
      </c>
      <c r="G173" s="34"/>
      <c r="H173" s="39"/>
    </row>
    <row r="174" spans="1:8" s="2" customFormat="1" ht="16.899999999999999" customHeight="1">
      <c r="A174" s="34"/>
      <c r="B174" s="39"/>
      <c r="C174" s="258" t="s">
        <v>140</v>
      </c>
      <c r="D174" s="259" t="s">
        <v>141</v>
      </c>
      <c r="E174" s="260" t="s">
        <v>114</v>
      </c>
      <c r="F174" s="261">
        <v>352.916</v>
      </c>
      <c r="G174" s="34"/>
      <c r="H174" s="39"/>
    </row>
    <row r="175" spans="1:8" s="2" customFormat="1" ht="16.899999999999999" customHeight="1">
      <c r="A175" s="34"/>
      <c r="B175" s="39"/>
      <c r="C175" s="262" t="s">
        <v>1</v>
      </c>
      <c r="D175" s="262" t="s">
        <v>615</v>
      </c>
      <c r="E175" s="17" t="s">
        <v>1</v>
      </c>
      <c r="F175" s="263">
        <v>0</v>
      </c>
      <c r="G175" s="34"/>
      <c r="H175" s="39"/>
    </row>
    <row r="176" spans="1:8" s="2" customFormat="1" ht="16.899999999999999" customHeight="1">
      <c r="A176" s="34"/>
      <c r="B176" s="39"/>
      <c r="C176" s="262" t="s">
        <v>1</v>
      </c>
      <c r="D176" s="262" t="s">
        <v>623</v>
      </c>
      <c r="E176" s="17" t="s">
        <v>1</v>
      </c>
      <c r="F176" s="263">
        <v>378.625</v>
      </c>
      <c r="G176" s="34"/>
      <c r="H176" s="39"/>
    </row>
    <row r="177" spans="1:8" s="2" customFormat="1" ht="16.899999999999999" customHeight="1">
      <c r="A177" s="34"/>
      <c r="B177" s="39"/>
      <c r="C177" s="262" t="s">
        <v>1</v>
      </c>
      <c r="D177" s="262" t="s">
        <v>624</v>
      </c>
      <c r="E177" s="17" t="s">
        <v>1</v>
      </c>
      <c r="F177" s="263">
        <v>0</v>
      </c>
      <c r="G177" s="34"/>
      <c r="H177" s="39"/>
    </row>
    <row r="178" spans="1:8" s="2" customFormat="1" ht="16.899999999999999" customHeight="1">
      <c r="A178" s="34"/>
      <c r="B178" s="39"/>
      <c r="C178" s="262" t="s">
        <v>1</v>
      </c>
      <c r="D178" s="262" t="s">
        <v>625</v>
      </c>
      <c r="E178" s="17" t="s">
        <v>1</v>
      </c>
      <c r="F178" s="263">
        <v>-25.709</v>
      </c>
      <c r="G178" s="34"/>
      <c r="H178" s="39"/>
    </row>
    <row r="179" spans="1:8" s="2" customFormat="1" ht="16.899999999999999" customHeight="1">
      <c r="A179" s="34"/>
      <c r="B179" s="39"/>
      <c r="C179" s="262" t="s">
        <v>1</v>
      </c>
      <c r="D179" s="262" t="s">
        <v>227</v>
      </c>
      <c r="E179" s="17" t="s">
        <v>1</v>
      </c>
      <c r="F179" s="263">
        <v>352.916</v>
      </c>
      <c r="G179" s="34"/>
      <c r="H179" s="39"/>
    </row>
    <row r="180" spans="1:8" s="2" customFormat="1" ht="16.899999999999999" customHeight="1">
      <c r="A180" s="34"/>
      <c r="B180" s="39"/>
      <c r="C180" s="264" t="s">
        <v>588</v>
      </c>
      <c r="D180" s="34"/>
      <c r="E180" s="34"/>
      <c r="F180" s="34"/>
      <c r="G180" s="34"/>
      <c r="H180" s="39"/>
    </row>
    <row r="181" spans="1:8" s="2" customFormat="1" ht="22.5">
      <c r="A181" s="34"/>
      <c r="B181" s="39"/>
      <c r="C181" s="262" t="s">
        <v>381</v>
      </c>
      <c r="D181" s="262" t="s">
        <v>382</v>
      </c>
      <c r="E181" s="17" t="s">
        <v>114</v>
      </c>
      <c r="F181" s="263">
        <v>2843.9169999999999</v>
      </c>
      <c r="G181" s="34"/>
      <c r="H181" s="39"/>
    </row>
    <row r="182" spans="1:8" s="2" customFormat="1" ht="16.899999999999999" customHeight="1">
      <c r="A182" s="34"/>
      <c r="B182" s="39"/>
      <c r="C182" s="258" t="s">
        <v>143</v>
      </c>
      <c r="D182" s="259" t="s">
        <v>144</v>
      </c>
      <c r="E182" s="260" t="s">
        <v>114</v>
      </c>
      <c r="F182" s="261">
        <v>97.44</v>
      </c>
      <c r="G182" s="34"/>
      <c r="H182" s="39"/>
    </row>
    <row r="183" spans="1:8" s="2" customFormat="1" ht="16.899999999999999" customHeight="1">
      <c r="A183" s="34"/>
      <c r="B183" s="39"/>
      <c r="C183" s="262" t="s">
        <v>1</v>
      </c>
      <c r="D183" s="262" t="s">
        <v>615</v>
      </c>
      <c r="E183" s="17" t="s">
        <v>1</v>
      </c>
      <c r="F183" s="263">
        <v>0</v>
      </c>
      <c r="G183" s="34"/>
      <c r="H183" s="39"/>
    </row>
    <row r="184" spans="1:8" s="2" customFormat="1" ht="16.899999999999999" customHeight="1">
      <c r="A184" s="34"/>
      <c r="B184" s="39"/>
      <c r="C184" s="262" t="s">
        <v>1</v>
      </c>
      <c r="D184" s="262" t="s">
        <v>626</v>
      </c>
      <c r="E184" s="17" t="s">
        <v>1</v>
      </c>
      <c r="F184" s="263">
        <v>97.44</v>
      </c>
      <c r="G184" s="34"/>
      <c r="H184" s="39"/>
    </row>
    <row r="185" spans="1:8" s="2" customFormat="1" ht="16.899999999999999" customHeight="1">
      <c r="A185" s="34"/>
      <c r="B185" s="39"/>
      <c r="C185" s="262" t="s">
        <v>1</v>
      </c>
      <c r="D185" s="262" t="s">
        <v>227</v>
      </c>
      <c r="E185" s="17" t="s">
        <v>1</v>
      </c>
      <c r="F185" s="263">
        <v>97.44</v>
      </c>
      <c r="G185" s="34"/>
      <c r="H185" s="39"/>
    </row>
    <row r="186" spans="1:8" s="2" customFormat="1" ht="16.899999999999999" customHeight="1">
      <c r="A186" s="34"/>
      <c r="B186" s="39"/>
      <c r="C186" s="264" t="s">
        <v>588</v>
      </c>
      <c r="D186" s="34"/>
      <c r="E186" s="34"/>
      <c r="F186" s="34"/>
      <c r="G186" s="34"/>
      <c r="H186" s="39"/>
    </row>
    <row r="187" spans="1:8" s="2" customFormat="1" ht="22.5">
      <c r="A187" s="34"/>
      <c r="B187" s="39"/>
      <c r="C187" s="262" t="s">
        <v>385</v>
      </c>
      <c r="D187" s="262" t="s">
        <v>386</v>
      </c>
      <c r="E187" s="17" t="s">
        <v>114</v>
      </c>
      <c r="F187" s="263">
        <v>226.428</v>
      </c>
      <c r="G187" s="34"/>
      <c r="H187" s="39"/>
    </row>
    <row r="188" spans="1:8" s="2" customFormat="1" ht="16.899999999999999" customHeight="1">
      <c r="A188" s="34"/>
      <c r="B188" s="39"/>
      <c r="C188" s="258" t="s">
        <v>146</v>
      </c>
      <c r="D188" s="259" t="s">
        <v>147</v>
      </c>
      <c r="E188" s="260" t="s">
        <v>114</v>
      </c>
      <c r="F188" s="261">
        <v>21.527999999999999</v>
      </c>
      <c r="G188" s="34"/>
      <c r="H188" s="39"/>
    </row>
    <row r="189" spans="1:8" s="2" customFormat="1" ht="16.899999999999999" customHeight="1">
      <c r="A189" s="34"/>
      <c r="B189" s="39"/>
      <c r="C189" s="262" t="s">
        <v>1</v>
      </c>
      <c r="D189" s="262" t="s">
        <v>615</v>
      </c>
      <c r="E189" s="17" t="s">
        <v>1</v>
      </c>
      <c r="F189" s="263">
        <v>0</v>
      </c>
      <c r="G189" s="34"/>
      <c r="H189" s="39"/>
    </row>
    <row r="190" spans="1:8" s="2" customFormat="1" ht="16.899999999999999" customHeight="1">
      <c r="A190" s="34"/>
      <c r="B190" s="39"/>
      <c r="C190" s="262" t="s">
        <v>1</v>
      </c>
      <c r="D190" s="262" t="s">
        <v>627</v>
      </c>
      <c r="E190" s="17" t="s">
        <v>1</v>
      </c>
      <c r="F190" s="263">
        <v>21.527999999999999</v>
      </c>
      <c r="G190" s="34"/>
      <c r="H190" s="39"/>
    </row>
    <row r="191" spans="1:8" s="2" customFormat="1" ht="16.899999999999999" customHeight="1">
      <c r="A191" s="34"/>
      <c r="B191" s="39"/>
      <c r="C191" s="262" t="s">
        <v>1</v>
      </c>
      <c r="D191" s="262" t="s">
        <v>227</v>
      </c>
      <c r="E191" s="17" t="s">
        <v>1</v>
      </c>
      <c r="F191" s="263">
        <v>21.527999999999999</v>
      </c>
      <c r="G191" s="34"/>
      <c r="H191" s="39"/>
    </row>
    <row r="192" spans="1:8" s="2" customFormat="1" ht="16.899999999999999" customHeight="1">
      <c r="A192" s="34"/>
      <c r="B192" s="39"/>
      <c r="C192" s="264" t="s">
        <v>588</v>
      </c>
      <c r="D192" s="34"/>
      <c r="E192" s="34"/>
      <c r="F192" s="34"/>
      <c r="G192" s="34"/>
      <c r="H192" s="39"/>
    </row>
    <row r="193" spans="1:8" s="2" customFormat="1" ht="22.5">
      <c r="A193" s="34"/>
      <c r="B193" s="39"/>
      <c r="C193" s="262" t="s">
        <v>393</v>
      </c>
      <c r="D193" s="262" t="s">
        <v>394</v>
      </c>
      <c r="E193" s="17" t="s">
        <v>114</v>
      </c>
      <c r="F193" s="263">
        <v>87.427999999999997</v>
      </c>
      <c r="G193" s="34"/>
      <c r="H193" s="39"/>
    </row>
    <row r="194" spans="1:8" s="2" customFormat="1" ht="16.899999999999999" customHeight="1">
      <c r="A194" s="34"/>
      <c r="B194" s="39"/>
      <c r="C194" s="258" t="s">
        <v>149</v>
      </c>
      <c r="D194" s="259" t="s">
        <v>150</v>
      </c>
      <c r="E194" s="260" t="s">
        <v>114</v>
      </c>
      <c r="F194" s="261">
        <v>2661.8939999999998</v>
      </c>
      <c r="G194" s="34"/>
      <c r="H194" s="39"/>
    </row>
    <row r="195" spans="1:8" s="2" customFormat="1" ht="16.899999999999999" customHeight="1">
      <c r="A195" s="34"/>
      <c r="B195" s="39"/>
      <c r="C195" s="262" t="s">
        <v>1</v>
      </c>
      <c r="D195" s="262" t="s">
        <v>615</v>
      </c>
      <c r="E195" s="17" t="s">
        <v>1</v>
      </c>
      <c r="F195" s="263">
        <v>0</v>
      </c>
      <c r="G195" s="34"/>
      <c r="H195" s="39"/>
    </row>
    <row r="196" spans="1:8" s="2" customFormat="1" ht="16.899999999999999" customHeight="1">
      <c r="A196" s="34"/>
      <c r="B196" s="39"/>
      <c r="C196" s="262" t="s">
        <v>1</v>
      </c>
      <c r="D196" s="262" t="s">
        <v>628</v>
      </c>
      <c r="E196" s="17" t="s">
        <v>1</v>
      </c>
      <c r="F196" s="263">
        <v>2661.8939999999998</v>
      </c>
      <c r="G196" s="34"/>
      <c r="H196" s="39"/>
    </row>
    <row r="197" spans="1:8" s="2" customFormat="1" ht="16.899999999999999" customHeight="1">
      <c r="A197" s="34"/>
      <c r="B197" s="39"/>
      <c r="C197" s="262" t="s">
        <v>1</v>
      </c>
      <c r="D197" s="262" t="s">
        <v>227</v>
      </c>
      <c r="E197" s="17" t="s">
        <v>1</v>
      </c>
      <c r="F197" s="263">
        <v>2661.8939999999998</v>
      </c>
      <c r="G197" s="34"/>
      <c r="H197" s="39"/>
    </row>
    <row r="198" spans="1:8" s="2" customFormat="1" ht="16.899999999999999" customHeight="1">
      <c r="A198" s="34"/>
      <c r="B198" s="39"/>
      <c r="C198" s="264" t="s">
        <v>588</v>
      </c>
      <c r="D198" s="34"/>
      <c r="E198" s="34"/>
      <c r="F198" s="34"/>
      <c r="G198" s="34"/>
      <c r="H198" s="39"/>
    </row>
    <row r="199" spans="1:8" s="2" customFormat="1" ht="16.899999999999999" customHeight="1">
      <c r="A199" s="34"/>
      <c r="B199" s="39"/>
      <c r="C199" s="262" t="s">
        <v>410</v>
      </c>
      <c r="D199" s="262" t="s">
        <v>411</v>
      </c>
      <c r="E199" s="17" t="s">
        <v>114</v>
      </c>
      <c r="F199" s="263">
        <v>3963.95</v>
      </c>
      <c r="G199" s="34"/>
      <c r="H199" s="39"/>
    </row>
    <row r="200" spans="1:8" s="2" customFormat="1" ht="22.5">
      <c r="A200" s="34"/>
      <c r="B200" s="39"/>
      <c r="C200" s="262" t="s">
        <v>437</v>
      </c>
      <c r="D200" s="262" t="s">
        <v>438</v>
      </c>
      <c r="E200" s="17" t="s">
        <v>114</v>
      </c>
      <c r="F200" s="263">
        <v>7497.3609999999999</v>
      </c>
      <c r="G200" s="34"/>
      <c r="H200" s="39"/>
    </row>
    <row r="201" spans="1:8" s="2" customFormat="1" ht="16.899999999999999" customHeight="1">
      <c r="A201" s="34"/>
      <c r="B201" s="39"/>
      <c r="C201" s="262" t="s">
        <v>401</v>
      </c>
      <c r="D201" s="262" t="s">
        <v>402</v>
      </c>
      <c r="E201" s="17" t="s">
        <v>114</v>
      </c>
      <c r="F201" s="263">
        <v>4407.8819999999996</v>
      </c>
      <c r="G201" s="34"/>
      <c r="H201" s="39"/>
    </row>
    <row r="202" spans="1:8" s="2" customFormat="1" ht="16.899999999999999" customHeight="1">
      <c r="A202" s="34"/>
      <c r="B202" s="39"/>
      <c r="C202" s="262" t="s">
        <v>452</v>
      </c>
      <c r="D202" s="262" t="s">
        <v>453</v>
      </c>
      <c r="E202" s="17" t="s">
        <v>114</v>
      </c>
      <c r="F202" s="263">
        <v>3855.6219999999998</v>
      </c>
      <c r="G202" s="34"/>
      <c r="H202" s="39"/>
    </row>
    <row r="203" spans="1:8" s="2" customFormat="1" ht="16.899999999999999" customHeight="1">
      <c r="A203" s="34"/>
      <c r="B203" s="39"/>
      <c r="C203" s="262" t="s">
        <v>464</v>
      </c>
      <c r="D203" s="262" t="s">
        <v>465</v>
      </c>
      <c r="E203" s="17" t="s">
        <v>114</v>
      </c>
      <c r="F203" s="263">
        <v>4096.9399999999996</v>
      </c>
      <c r="G203" s="34"/>
      <c r="H203" s="39"/>
    </row>
    <row r="204" spans="1:8" s="2" customFormat="1" ht="16.899999999999999" customHeight="1">
      <c r="A204" s="34"/>
      <c r="B204" s="39"/>
      <c r="C204" s="262" t="s">
        <v>416</v>
      </c>
      <c r="D204" s="262" t="s">
        <v>417</v>
      </c>
      <c r="E204" s="17" t="s">
        <v>114</v>
      </c>
      <c r="F204" s="263">
        <v>4558.5429999999997</v>
      </c>
      <c r="G204" s="34"/>
      <c r="H204" s="39"/>
    </row>
    <row r="205" spans="1:8" s="2" customFormat="1" ht="16.899999999999999" customHeight="1">
      <c r="A205" s="34"/>
      <c r="B205" s="39"/>
      <c r="C205" s="258" t="s">
        <v>152</v>
      </c>
      <c r="D205" s="259" t="s">
        <v>153</v>
      </c>
      <c r="E205" s="260" t="s">
        <v>114</v>
      </c>
      <c r="F205" s="261">
        <v>371.17500000000001</v>
      </c>
      <c r="G205" s="34"/>
      <c r="H205" s="39"/>
    </row>
    <row r="206" spans="1:8" s="2" customFormat="1" ht="16.899999999999999" customHeight="1">
      <c r="A206" s="34"/>
      <c r="B206" s="39"/>
      <c r="C206" s="262" t="s">
        <v>1</v>
      </c>
      <c r="D206" s="262" t="s">
        <v>615</v>
      </c>
      <c r="E206" s="17" t="s">
        <v>1</v>
      </c>
      <c r="F206" s="263">
        <v>0</v>
      </c>
      <c r="G206" s="34"/>
      <c r="H206" s="39"/>
    </row>
    <row r="207" spans="1:8" s="2" customFormat="1" ht="16.899999999999999" customHeight="1">
      <c r="A207" s="34"/>
      <c r="B207" s="39"/>
      <c r="C207" s="262" t="s">
        <v>1</v>
      </c>
      <c r="D207" s="262" t="s">
        <v>629</v>
      </c>
      <c r="E207" s="17" t="s">
        <v>1</v>
      </c>
      <c r="F207" s="263">
        <v>371.17500000000001</v>
      </c>
      <c r="G207" s="34"/>
      <c r="H207" s="39"/>
    </row>
    <row r="208" spans="1:8" s="2" customFormat="1" ht="16.899999999999999" customHeight="1">
      <c r="A208" s="34"/>
      <c r="B208" s="39"/>
      <c r="C208" s="262" t="s">
        <v>1</v>
      </c>
      <c r="D208" s="262" t="s">
        <v>227</v>
      </c>
      <c r="E208" s="17" t="s">
        <v>1</v>
      </c>
      <c r="F208" s="263">
        <v>371.17500000000001</v>
      </c>
      <c r="G208" s="34"/>
      <c r="H208" s="39"/>
    </row>
    <row r="209" spans="1:8" s="2" customFormat="1" ht="16.899999999999999" customHeight="1">
      <c r="A209" s="34"/>
      <c r="B209" s="39"/>
      <c r="C209" s="264" t="s">
        <v>588</v>
      </c>
      <c r="D209" s="34"/>
      <c r="E209" s="34"/>
      <c r="F209" s="34"/>
      <c r="G209" s="34"/>
      <c r="H209" s="39"/>
    </row>
    <row r="210" spans="1:8" s="2" customFormat="1" ht="16.899999999999999" customHeight="1">
      <c r="A210" s="34"/>
      <c r="B210" s="39"/>
      <c r="C210" s="262" t="s">
        <v>410</v>
      </c>
      <c r="D210" s="262" t="s">
        <v>411</v>
      </c>
      <c r="E210" s="17" t="s">
        <v>114</v>
      </c>
      <c r="F210" s="263">
        <v>3963.95</v>
      </c>
      <c r="G210" s="34"/>
      <c r="H210" s="39"/>
    </row>
    <row r="211" spans="1:8" s="2" customFormat="1" ht="22.5">
      <c r="A211" s="34"/>
      <c r="B211" s="39"/>
      <c r="C211" s="262" t="s">
        <v>437</v>
      </c>
      <c r="D211" s="262" t="s">
        <v>438</v>
      </c>
      <c r="E211" s="17" t="s">
        <v>114</v>
      </c>
      <c r="F211" s="263">
        <v>7497.3609999999999</v>
      </c>
      <c r="G211" s="34"/>
      <c r="H211" s="39"/>
    </row>
    <row r="212" spans="1:8" s="2" customFormat="1" ht="16.899999999999999" customHeight="1">
      <c r="A212" s="34"/>
      <c r="B212" s="39"/>
      <c r="C212" s="262" t="s">
        <v>401</v>
      </c>
      <c r="D212" s="262" t="s">
        <v>402</v>
      </c>
      <c r="E212" s="17" t="s">
        <v>114</v>
      </c>
      <c r="F212" s="263">
        <v>4407.8819999999996</v>
      </c>
      <c r="G212" s="34"/>
      <c r="H212" s="39"/>
    </row>
    <row r="213" spans="1:8" s="2" customFormat="1" ht="16.899999999999999" customHeight="1">
      <c r="A213" s="34"/>
      <c r="B213" s="39"/>
      <c r="C213" s="262" t="s">
        <v>452</v>
      </c>
      <c r="D213" s="262" t="s">
        <v>453</v>
      </c>
      <c r="E213" s="17" t="s">
        <v>114</v>
      </c>
      <c r="F213" s="263">
        <v>3855.6219999999998</v>
      </c>
      <c r="G213" s="34"/>
      <c r="H213" s="39"/>
    </row>
    <row r="214" spans="1:8" s="2" customFormat="1" ht="16.899999999999999" customHeight="1">
      <c r="A214" s="34"/>
      <c r="B214" s="39"/>
      <c r="C214" s="262" t="s">
        <v>464</v>
      </c>
      <c r="D214" s="262" t="s">
        <v>465</v>
      </c>
      <c r="E214" s="17" t="s">
        <v>114</v>
      </c>
      <c r="F214" s="263">
        <v>4096.9399999999996</v>
      </c>
      <c r="G214" s="34"/>
      <c r="H214" s="39"/>
    </row>
    <row r="215" spans="1:8" s="2" customFormat="1" ht="16.899999999999999" customHeight="1">
      <c r="A215" s="34"/>
      <c r="B215" s="39"/>
      <c r="C215" s="262" t="s">
        <v>416</v>
      </c>
      <c r="D215" s="262" t="s">
        <v>417</v>
      </c>
      <c r="E215" s="17" t="s">
        <v>114</v>
      </c>
      <c r="F215" s="263">
        <v>4558.5429999999997</v>
      </c>
      <c r="G215" s="34"/>
      <c r="H215" s="39"/>
    </row>
    <row r="216" spans="1:8" s="2" customFormat="1" ht="16.899999999999999" customHeight="1">
      <c r="A216" s="34"/>
      <c r="B216" s="39"/>
      <c r="C216" s="258" t="s">
        <v>155</v>
      </c>
      <c r="D216" s="259" t="s">
        <v>156</v>
      </c>
      <c r="E216" s="260" t="s">
        <v>114</v>
      </c>
      <c r="F216" s="261">
        <v>147.20400000000001</v>
      </c>
      <c r="G216" s="34"/>
      <c r="H216" s="39"/>
    </row>
    <row r="217" spans="1:8" s="2" customFormat="1" ht="16.899999999999999" customHeight="1">
      <c r="A217" s="34"/>
      <c r="B217" s="39"/>
      <c r="C217" s="262" t="s">
        <v>1</v>
      </c>
      <c r="D217" s="262" t="s">
        <v>615</v>
      </c>
      <c r="E217" s="17" t="s">
        <v>1</v>
      </c>
      <c r="F217" s="263">
        <v>0</v>
      </c>
      <c r="G217" s="34"/>
      <c r="H217" s="39"/>
    </row>
    <row r="218" spans="1:8" s="2" customFormat="1" ht="16.899999999999999" customHeight="1">
      <c r="A218" s="34"/>
      <c r="B218" s="39"/>
      <c r="C218" s="262" t="s">
        <v>1</v>
      </c>
      <c r="D218" s="262" t="s">
        <v>630</v>
      </c>
      <c r="E218" s="17" t="s">
        <v>1</v>
      </c>
      <c r="F218" s="263">
        <v>147.20400000000001</v>
      </c>
      <c r="G218" s="34"/>
      <c r="H218" s="39"/>
    </row>
    <row r="219" spans="1:8" s="2" customFormat="1" ht="16.899999999999999" customHeight="1">
      <c r="A219" s="34"/>
      <c r="B219" s="39"/>
      <c r="C219" s="262" t="s">
        <v>1</v>
      </c>
      <c r="D219" s="262" t="s">
        <v>227</v>
      </c>
      <c r="E219" s="17" t="s">
        <v>1</v>
      </c>
      <c r="F219" s="263">
        <v>147.20400000000001</v>
      </c>
      <c r="G219" s="34"/>
      <c r="H219" s="39"/>
    </row>
    <row r="220" spans="1:8" s="2" customFormat="1" ht="16.899999999999999" customHeight="1">
      <c r="A220" s="34"/>
      <c r="B220" s="39"/>
      <c r="C220" s="264" t="s">
        <v>588</v>
      </c>
      <c r="D220" s="34"/>
      <c r="E220" s="34"/>
      <c r="F220" s="34"/>
      <c r="G220" s="34"/>
      <c r="H220" s="39"/>
    </row>
    <row r="221" spans="1:8" s="2" customFormat="1" ht="16.899999999999999" customHeight="1">
      <c r="A221" s="34"/>
      <c r="B221" s="39"/>
      <c r="C221" s="262" t="s">
        <v>410</v>
      </c>
      <c r="D221" s="262" t="s">
        <v>411</v>
      </c>
      <c r="E221" s="17" t="s">
        <v>114</v>
      </c>
      <c r="F221" s="263">
        <v>3963.95</v>
      </c>
      <c r="G221" s="34"/>
      <c r="H221" s="39"/>
    </row>
    <row r="222" spans="1:8" s="2" customFormat="1" ht="22.5">
      <c r="A222" s="34"/>
      <c r="B222" s="39"/>
      <c r="C222" s="262" t="s">
        <v>437</v>
      </c>
      <c r="D222" s="262" t="s">
        <v>438</v>
      </c>
      <c r="E222" s="17" t="s">
        <v>114</v>
      </c>
      <c r="F222" s="263">
        <v>7497.3609999999999</v>
      </c>
      <c r="G222" s="34"/>
      <c r="H222" s="39"/>
    </row>
    <row r="223" spans="1:8" s="2" customFormat="1" ht="16.899999999999999" customHeight="1">
      <c r="A223" s="34"/>
      <c r="B223" s="39"/>
      <c r="C223" s="262" t="s">
        <v>401</v>
      </c>
      <c r="D223" s="262" t="s">
        <v>402</v>
      </c>
      <c r="E223" s="17" t="s">
        <v>114</v>
      </c>
      <c r="F223" s="263">
        <v>4407.8819999999996</v>
      </c>
      <c r="G223" s="34"/>
      <c r="H223" s="39"/>
    </row>
    <row r="224" spans="1:8" s="2" customFormat="1" ht="16.899999999999999" customHeight="1">
      <c r="A224" s="34"/>
      <c r="B224" s="39"/>
      <c r="C224" s="262" t="s">
        <v>452</v>
      </c>
      <c r="D224" s="262" t="s">
        <v>453</v>
      </c>
      <c r="E224" s="17" t="s">
        <v>114</v>
      </c>
      <c r="F224" s="263">
        <v>3855.6219999999998</v>
      </c>
      <c r="G224" s="34"/>
      <c r="H224" s="39"/>
    </row>
    <row r="225" spans="1:8" s="2" customFormat="1" ht="16.899999999999999" customHeight="1">
      <c r="A225" s="34"/>
      <c r="B225" s="39"/>
      <c r="C225" s="262" t="s">
        <v>464</v>
      </c>
      <c r="D225" s="262" t="s">
        <v>465</v>
      </c>
      <c r="E225" s="17" t="s">
        <v>114</v>
      </c>
      <c r="F225" s="263">
        <v>4096.9399999999996</v>
      </c>
      <c r="G225" s="34"/>
      <c r="H225" s="39"/>
    </row>
    <row r="226" spans="1:8" s="2" customFormat="1" ht="16.899999999999999" customHeight="1">
      <c r="A226" s="34"/>
      <c r="B226" s="39"/>
      <c r="C226" s="262" t="s">
        <v>416</v>
      </c>
      <c r="D226" s="262" t="s">
        <v>417</v>
      </c>
      <c r="E226" s="17" t="s">
        <v>114</v>
      </c>
      <c r="F226" s="263">
        <v>4558.5429999999997</v>
      </c>
      <c r="G226" s="34"/>
      <c r="H226" s="39"/>
    </row>
    <row r="227" spans="1:8" s="2" customFormat="1" ht="16.899999999999999" customHeight="1">
      <c r="A227" s="34"/>
      <c r="B227" s="39"/>
      <c r="C227" s="258" t="s">
        <v>158</v>
      </c>
      <c r="D227" s="259" t="s">
        <v>159</v>
      </c>
      <c r="E227" s="260" t="s">
        <v>1</v>
      </c>
      <c r="F227" s="261">
        <v>154.20599999999999</v>
      </c>
      <c r="G227" s="34"/>
      <c r="H227" s="39"/>
    </row>
    <row r="228" spans="1:8" s="2" customFormat="1" ht="16.899999999999999" customHeight="1">
      <c r="A228" s="34"/>
      <c r="B228" s="39"/>
      <c r="C228" s="262" t="s">
        <v>1</v>
      </c>
      <c r="D228" s="262" t="s">
        <v>615</v>
      </c>
      <c r="E228" s="17" t="s">
        <v>1</v>
      </c>
      <c r="F228" s="263">
        <v>0</v>
      </c>
      <c r="G228" s="34"/>
      <c r="H228" s="39"/>
    </row>
    <row r="229" spans="1:8" s="2" customFormat="1" ht="16.899999999999999" customHeight="1">
      <c r="A229" s="34"/>
      <c r="B229" s="39"/>
      <c r="C229" s="262" t="s">
        <v>1</v>
      </c>
      <c r="D229" s="262" t="s">
        <v>631</v>
      </c>
      <c r="E229" s="17" t="s">
        <v>1</v>
      </c>
      <c r="F229" s="263">
        <v>154.20599999999999</v>
      </c>
      <c r="G229" s="34"/>
      <c r="H229" s="39"/>
    </row>
    <row r="230" spans="1:8" s="2" customFormat="1" ht="16.899999999999999" customHeight="1">
      <c r="A230" s="34"/>
      <c r="B230" s="39"/>
      <c r="C230" s="262" t="s">
        <v>1</v>
      </c>
      <c r="D230" s="262" t="s">
        <v>227</v>
      </c>
      <c r="E230" s="17" t="s">
        <v>1</v>
      </c>
      <c r="F230" s="263">
        <v>154.20599999999999</v>
      </c>
      <c r="G230" s="34"/>
      <c r="H230" s="39"/>
    </row>
    <row r="231" spans="1:8" s="2" customFormat="1" ht="16.899999999999999" customHeight="1">
      <c r="A231" s="34"/>
      <c r="B231" s="39"/>
      <c r="C231" s="264" t="s">
        <v>588</v>
      </c>
      <c r="D231" s="34"/>
      <c r="E231" s="34"/>
      <c r="F231" s="34"/>
      <c r="G231" s="34"/>
      <c r="H231" s="39"/>
    </row>
    <row r="232" spans="1:8" s="2" customFormat="1" ht="16.899999999999999" customHeight="1">
      <c r="A232" s="34"/>
      <c r="B232" s="39"/>
      <c r="C232" s="262" t="s">
        <v>410</v>
      </c>
      <c r="D232" s="262" t="s">
        <v>411</v>
      </c>
      <c r="E232" s="17" t="s">
        <v>114</v>
      </c>
      <c r="F232" s="263">
        <v>3963.95</v>
      </c>
      <c r="G232" s="34"/>
      <c r="H232" s="39"/>
    </row>
    <row r="233" spans="1:8" s="2" customFormat="1" ht="22.5">
      <c r="A233" s="34"/>
      <c r="B233" s="39"/>
      <c r="C233" s="262" t="s">
        <v>437</v>
      </c>
      <c r="D233" s="262" t="s">
        <v>438</v>
      </c>
      <c r="E233" s="17" t="s">
        <v>114</v>
      </c>
      <c r="F233" s="263">
        <v>7497.3609999999999</v>
      </c>
      <c r="G233" s="34"/>
      <c r="H233" s="39"/>
    </row>
    <row r="234" spans="1:8" s="2" customFormat="1" ht="16.899999999999999" customHeight="1">
      <c r="A234" s="34"/>
      <c r="B234" s="39"/>
      <c r="C234" s="262" t="s">
        <v>401</v>
      </c>
      <c r="D234" s="262" t="s">
        <v>402</v>
      </c>
      <c r="E234" s="17" t="s">
        <v>114</v>
      </c>
      <c r="F234" s="263">
        <v>4407.8819999999996</v>
      </c>
      <c r="G234" s="34"/>
      <c r="H234" s="39"/>
    </row>
    <row r="235" spans="1:8" s="2" customFormat="1" ht="16.899999999999999" customHeight="1">
      <c r="A235" s="34"/>
      <c r="B235" s="39"/>
      <c r="C235" s="262" t="s">
        <v>452</v>
      </c>
      <c r="D235" s="262" t="s">
        <v>453</v>
      </c>
      <c r="E235" s="17" t="s">
        <v>114</v>
      </c>
      <c r="F235" s="263">
        <v>3855.6219999999998</v>
      </c>
      <c r="G235" s="34"/>
      <c r="H235" s="39"/>
    </row>
    <row r="236" spans="1:8" s="2" customFormat="1" ht="16.899999999999999" customHeight="1">
      <c r="A236" s="34"/>
      <c r="B236" s="39"/>
      <c r="C236" s="262" t="s">
        <v>464</v>
      </c>
      <c r="D236" s="262" t="s">
        <v>465</v>
      </c>
      <c r="E236" s="17" t="s">
        <v>114</v>
      </c>
      <c r="F236" s="263">
        <v>4096.9399999999996</v>
      </c>
      <c r="G236" s="34"/>
      <c r="H236" s="39"/>
    </row>
    <row r="237" spans="1:8" s="2" customFormat="1" ht="16.899999999999999" customHeight="1">
      <c r="A237" s="34"/>
      <c r="B237" s="39"/>
      <c r="C237" s="262" t="s">
        <v>416</v>
      </c>
      <c r="D237" s="262" t="s">
        <v>417</v>
      </c>
      <c r="E237" s="17" t="s">
        <v>114</v>
      </c>
      <c r="F237" s="263">
        <v>4558.5429999999997</v>
      </c>
      <c r="G237" s="34"/>
      <c r="H237" s="39"/>
    </row>
    <row r="238" spans="1:8" s="2" customFormat="1" ht="16.899999999999999" customHeight="1">
      <c r="A238" s="34"/>
      <c r="B238" s="39"/>
      <c r="C238" s="258" t="s">
        <v>161</v>
      </c>
      <c r="D238" s="259" t="s">
        <v>162</v>
      </c>
      <c r="E238" s="260" t="s">
        <v>114</v>
      </c>
      <c r="F238" s="261">
        <v>498.46199999999999</v>
      </c>
      <c r="G238" s="34"/>
      <c r="H238" s="39"/>
    </row>
    <row r="239" spans="1:8" s="2" customFormat="1" ht="16.899999999999999" customHeight="1">
      <c r="A239" s="34"/>
      <c r="B239" s="39"/>
      <c r="C239" s="262" t="s">
        <v>1</v>
      </c>
      <c r="D239" s="262" t="s">
        <v>615</v>
      </c>
      <c r="E239" s="17" t="s">
        <v>1</v>
      </c>
      <c r="F239" s="263">
        <v>0</v>
      </c>
      <c r="G239" s="34"/>
      <c r="H239" s="39"/>
    </row>
    <row r="240" spans="1:8" s="2" customFormat="1" ht="16.899999999999999" customHeight="1">
      <c r="A240" s="34"/>
      <c r="B240" s="39"/>
      <c r="C240" s="262" t="s">
        <v>1</v>
      </c>
      <c r="D240" s="262" t="s">
        <v>632</v>
      </c>
      <c r="E240" s="17" t="s">
        <v>1</v>
      </c>
      <c r="F240" s="263">
        <v>524.17100000000005</v>
      </c>
      <c r="G240" s="34"/>
      <c r="H240" s="39"/>
    </row>
    <row r="241" spans="1:8" s="2" customFormat="1" ht="16.899999999999999" customHeight="1">
      <c r="A241" s="34"/>
      <c r="B241" s="39"/>
      <c r="C241" s="262" t="s">
        <v>1</v>
      </c>
      <c r="D241" s="262" t="s">
        <v>624</v>
      </c>
      <c r="E241" s="17" t="s">
        <v>1</v>
      </c>
      <c r="F241" s="263">
        <v>0</v>
      </c>
      <c r="G241" s="34"/>
      <c r="H241" s="39"/>
    </row>
    <row r="242" spans="1:8" s="2" customFormat="1" ht="16.899999999999999" customHeight="1">
      <c r="A242" s="34"/>
      <c r="B242" s="39"/>
      <c r="C242" s="262" t="s">
        <v>1</v>
      </c>
      <c r="D242" s="262" t="s">
        <v>625</v>
      </c>
      <c r="E242" s="17" t="s">
        <v>1</v>
      </c>
      <c r="F242" s="263">
        <v>-25.709</v>
      </c>
      <c r="G242" s="34"/>
      <c r="H242" s="39"/>
    </row>
    <row r="243" spans="1:8" s="2" customFormat="1" ht="16.899999999999999" customHeight="1">
      <c r="A243" s="34"/>
      <c r="B243" s="39"/>
      <c r="C243" s="262" t="s">
        <v>1</v>
      </c>
      <c r="D243" s="262" t="s">
        <v>227</v>
      </c>
      <c r="E243" s="17" t="s">
        <v>1</v>
      </c>
      <c r="F243" s="263">
        <v>498.46199999999999</v>
      </c>
      <c r="G243" s="34"/>
      <c r="H243" s="39"/>
    </row>
    <row r="244" spans="1:8" s="2" customFormat="1" ht="16.899999999999999" customHeight="1">
      <c r="A244" s="34"/>
      <c r="B244" s="39"/>
      <c r="C244" s="264" t="s">
        <v>588</v>
      </c>
      <c r="D244" s="34"/>
      <c r="E244" s="34"/>
      <c r="F244" s="34"/>
      <c r="G244" s="34"/>
      <c r="H244" s="39"/>
    </row>
    <row r="245" spans="1:8" s="2" customFormat="1" ht="16.899999999999999" customHeight="1">
      <c r="A245" s="34"/>
      <c r="B245" s="39"/>
      <c r="C245" s="262" t="s">
        <v>410</v>
      </c>
      <c r="D245" s="262" t="s">
        <v>411</v>
      </c>
      <c r="E245" s="17" t="s">
        <v>114</v>
      </c>
      <c r="F245" s="263">
        <v>3963.95</v>
      </c>
      <c r="G245" s="34"/>
      <c r="H245" s="39"/>
    </row>
    <row r="246" spans="1:8" s="2" customFormat="1" ht="22.5">
      <c r="A246" s="34"/>
      <c r="B246" s="39"/>
      <c r="C246" s="262" t="s">
        <v>437</v>
      </c>
      <c r="D246" s="262" t="s">
        <v>438</v>
      </c>
      <c r="E246" s="17" t="s">
        <v>114</v>
      </c>
      <c r="F246" s="263">
        <v>7497.3609999999999</v>
      </c>
      <c r="G246" s="34"/>
      <c r="H246" s="39"/>
    </row>
    <row r="247" spans="1:8" s="2" customFormat="1" ht="16.899999999999999" customHeight="1">
      <c r="A247" s="34"/>
      <c r="B247" s="39"/>
      <c r="C247" s="262" t="s">
        <v>401</v>
      </c>
      <c r="D247" s="262" t="s">
        <v>402</v>
      </c>
      <c r="E247" s="17" t="s">
        <v>114</v>
      </c>
      <c r="F247" s="263">
        <v>4407.8819999999996</v>
      </c>
      <c r="G247" s="34"/>
      <c r="H247" s="39"/>
    </row>
    <row r="248" spans="1:8" s="2" customFormat="1" ht="16.899999999999999" customHeight="1">
      <c r="A248" s="34"/>
      <c r="B248" s="39"/>
      <c r="C248" s="262" t="s">
        <v>452</v>
      </c>
      <c r="D248" s="262" t="s">
        <v>453</v>
      </c>
      <c r="E248" s="17" t="s">
        <v>114</v>
      </c>
      <c r="F248" s="263">
        <v>3855.6219999999998</v>
      </c>
      <c r="G248" s="34"/>
      <c r="H248" s="39"/>
    </row>
    <row r="249" spans="1:8" s="2" customFormat="1" ht="16.899999999999999" customHeight="1">
      <c r="A249" s="34"/>
      <c r="B249" s="39"/>
      <c r="C249" s="262" t="s">
        <v>464</v>
      </c>
      <c r="D249" s="262" t="s">
        <v>465</v>
      </c>
      <c r="E249" s="17" t="s">
        <v>114</v>
      </c>
      <c r="F249" s="263">
        <v>4096.9399999999996</v>
      </c>
      <c r="G249" s="34"/>
      <c r="H249" s="39"/>
    </row>
    <row r="250" spans="1:8" s="2" customFormat="1" ht="16.899999999999999" customHeight="1">
      <c r="A250" s="34"/>
      <c r="B250" s="39"/>
      <c r="C250" s="262" t="s">
        <v>416</v>
      </c>
      <c r="D250" s="262" t="s">
        <v>417</v>
      </c>
      <c r="E250" s="17" t="s">
        <v>114</v>
      </c>
      <c r="F250" s="263">
        <v>4558.5429999999997</v>
      </c>
      <c r="G250" s="34"/>
      <c r="H250" s="39"/>
    </row>
    <row r="251" spans="1:8" s="2" customFormat="1" ht="16.899999999999999" customHeight="1">
      <c r="A251" s="34"/>
      <c r="B251" s="39"/>
      <c r="C251" s="258" t="s">
        <v>164</v>
      </c>
      <c r="D251" s="259" t="s">
        <v>165</v>
      </c>
      <c r="E251" s="260" t="s">
        <v>114</v>
      </c>
      <c r="F251" s="261">
        <v>2661.8939999999998</v>
      </c>
      <c r="G251" s="34"/>
      <c r="H251" s="39"/>
    </row>
    <row r="252" spans="1:8" s="2" customFormat="1" ht="16.899999999999999" customHeight="1">
      <c r="A252" s="34"/>
      <c r="B252" s="39"/>
      <c r="C252" s="262" t="s">
        <v>1</v>
      </c>
      <c r="D252" s="262" t="s">
        <v>615</v>
      </c>
      <c r="E252" s="17" t="s">
        <v>1</v>
      </c>
      <c r="F252" s="263">
        <v>0</v>
      </c>
      <c r="G252" s="34"/>
      <c r="H252" s="39"/>
    </row>
    <row r="253" spans="1:8" s="2" customFormat="1" ht="16.899999999999999" customHeight="1">
      <c r="A253" s="34"/>
      <c r="B253" s="39"/>
      <c r="C253" s="262" t="s">
        <v>1</v>
      </c>
      <c r="D253" s="262" t="s">
        <v>628</v>
      </c>
      <c r="E253" s="17" t="s">
        <v>1</v>
      </c>
      <c r="F253" s="263">
        <v>2661.8939999999998</v>
      </c>
      <c r="G253" s="34"/>
      <c r="H253" s="39"/>
    </row>
    <row r="254" spans="1:8" s="2" customFormat="1" ht="16.899999999999999" customHeight="1">
      <c r="A254" s="34"/>
      <c r="B254" s="39"/>
      <c r="C254" s="262" t="s">
        <v>1</v>
      </c>
      <c r="D254" s="262" t="s">
        <v>227</v>
      </c>
      <c r="E254" s="17" t="s">
        <v>1</v>
      </c>
      <c r="F254" s="263">
        <v>2661.8939999999998</v>
      </c>
      <c r="G254" s="34"/>
      <c r="H254" s="39"/>
    </row>
    <row r="255" spans="1:8" s="2" customFormat="1" ht="16.899999999999999" customHeight="1">
      <c r="A255" s="34"/>
      <c r="B255" s="39"/>
      <c r="C255" s="264" t="s">
        <v>588</v>
      </c>
      <c r="D255" s="34"/>
      <c r="E255" s="34"/>
      <c r="F255" s="34"/>
      <c r="G255" s="34"/>
      <c r="H255" s="39"/>
    </row>
    <row r="256" spans="1:8" s="2" customFormat="1" ht="16.899999999999999" customHeight="1">
      <c r="A256" s="34"/>
      <c r="B256" s="39"/>
      <c r="C256" s="262" t="s">
        <v>222</v>
      </c>
      <c r="D256" s="262" t="s">
        <v>223</v>
      </c>
      <c r="E256" s="17" t="s">
        <v>114</v>
      </c>
      <c r="F256" s="263">
        <v>3704.3969999999999</v>
      </c>
      <c r="G256" s="34"/>
      <c r="H256" s="39"/>
    </row>
    <row r="257" spans="1:8" s="2" customFormat="1" ht="16.899999999999999" customHeight="1">
      <c r="A257" s="34"/>
      <c r="B257" s="39"/>
      <c r="C257" s="258" t="s">
        <v>166</v>
      </c>
      <c r="D257" s="259" t="s">
        <v>167</v>
      </c>
      <c r="E257" s="260" t="s">
        <v>114</v>
      </c>
      <c r="F257" s="261">
        <v>306.90300000000002</v>
      </c>
      <c r="G257" s="34"/>
      <c r="H257" s="39"/>
    </row>
    <row r="258" spans="1:8" s="2" customFormat="1" ht="16.899999999999999" customHeight="1">
      <c r="A258" s="34"/>
      <c r="B258" s="39"/>
      <c r="C258" s="262" t="s">
        <v>1</v>
      </c>
      <c r="D258" s="262" t="s">
        <v>615</v>
      </c>
      <c r="E258" s="17" t="s">
        <v>1</v>
      </c>
      <c r="F258" s="263">
        <v>0</v>
      </c>
      <c r="G258" s="34"/>
      <c r="H258" s="39"/>
    </row>
    <row r="259" spans="1:8" s="2" customFormat="1" ht="16.899999999999999" customHeight="1">
      <c r="A259" s="34"/>
      <c r="B259" s="39"/>
      <c r="C259" s="262" t="s">
        <v>1</v>
      </c>
      <c r="D259" s="262" t="s">
        <v>629</v>
      </c>
      <c r="E259" s="17" t="s">
        <v>1</v>
      </c>
      <c r="F259" s="263">
        <v>371.17500000000001</v>
      </c>
      <c r="G259" s="34"/>
      <c r="H259" s="39"/>
    </row>
    <row r="260" spans="1:8" s="2" customFormat="1" ht="16.899999999999999" customHeight="1">
      <c r="A260" s="34"/>
      <c r="B260" s="39"/>
      <c r="C260" s="262" t="s">
        <v>1</v>
      </c>
      <c r="D260" s="262" t="s">
        <v>624</v>
      </c>
      <c r="E260" s="17" t="s">
        <v>1</v>
      </c>
      <c r="F260" s="263">
        <v>0</v>
      </c>
      <c r="G260" s="34"/>
      <c r="H260" s="39"/>
    </row>
    <row r="261" spans="1:8" s="2" customFormat="1" ht="16.899999999999999" customHeight="1">
      <c r="A261" s="34"/>
      <c r="B261" s="39"/>
      <c r="C261" s="262" t="s">
        <v>1</v>
      </c>
      <c r="D261" s="262" t="s">
        <v>633</v>
      </c>
      <c r="E261" s="17" t="s">
        <v>1</v>
      </c>
      <c r="F261" s="263">
        <v>-64.272000000000006</v>
      </c>
      <c r="G261" s="34"/>
      <c r="H261" s="39"/>
    </row>
    <row r="262" spans="1:8" s="2" customFormat="1" ht="16.899999999999999" customHeight="1">
      <c r="A262" s="34"/>
      <c r="B262" s="39"/>
      <c r="C262" s="262" t="s">
        <v>1</v>
      </c>
      <c r="D262" s="262" t="s">
        <v>227</v>
      </c>
      <c r="E262" s="17" t="s">
        <v>1</v>
      </c>
      <c r="F262" s="263">
        <v>306.90300000000002</v>
      </c>
      <c r="G262" s="34"/>
      <c r="H262" s="39"/>
    </row>
    <row r="263" spans="1:8" s="2" customFormat="1" ht="16.899999999999999" customHeight="1">
      <c r="A263" s="34"/>
      <c r="B263" s="39"/>
      <c r="C263" s="264" t="s">
        <v>588</v>
      </c>
      <c r="D263" s="34"/>
      <c r="E263" s="34"/>
      <c r="F263" s="34"/>
      <c r="G263" s="34"/>
      <c r="H263" s="39"/>
    </row>
    <row r="264" spans="1:8" s="2" customFormat="1" ht="16.899999999999999" customHeight="1">
      <c r="A264" s="34"/>
      <c r="B264" s="39"/>
      <c r="C264" s="262" t="s">
        <v>222</v>
      </c>
      <c r="D264" s="262" t="s">
        <v>223</v>
      </c>
      <c r="E264" s="17" t="s">
        <v>114</v>
      </c>
      <c r="F264" s="263">
        <v>3704.3969999999999</v>
      </c>
      <c r="G264" s="34"/>
      <c r="H264" s="39"/>
    </row>
    <row r="265" spans="1:8" s="2" customFormat="1" ht="16.899999999999999" customHeight="1">
      <c r="A265" s="34"/>
      <c r="B265" s="39"/>
      <c r="C265" s="258" t="s">
        <v>170</v>
      </c>
      <c r="D265" s="259" t="s">
        <v>171</v>
      </c>
      <c r="E265" s="260" t="s">
        <v>114</v>
      </c>
      <c r="F265" s="261">
        <v>147.20400000000001</v>
      </c>
      <c r="G265" s="34"/>
      <c r="H265" s="39"/>
    </row>
    <row r="266" spans="1:8" s="2" customFormat="1" ht="16.899999999999999" customHeight="1">
      <c r="A266" s="34"/>
      <c r="B266" s="39"/>
      <c r="C266" s="262" t="s">
        <v>1</v>
      </c>
      <c r="D266" s="262" t="s">
        <v>615</v>
      </c>
      <c r="E266" s="17" t="s">
        <v>1</v>
      </c>
      <c r="F266" s="263">
        <v>0</v>
      </c>
      <c r="G266" s="34"/>
      <c r="H266" s="39"/>
    </row>
    <row r="267" spans="1:8" s="2" customFormat="1" ht="16.899999999999999" customHeight="1">
      <c r="A267" s="34"/>
      <c r="B267" s="39"/>
      <c r="C267" s="262" t="s">
        <v>1</v>
      </c>
      <c r="D267" s="262" t="s">
        <v>630</v>
      </c>
      <c r="E267" s="17" t="s">
        <v>1</v>
      </c>
      <c r="F267" s="263">
        <v>147.20400000000001</v>
      </c>
      <c r="G267" s="34"/>
      <c r="H267" s="39"/>
    </row>
    <row r="268" spans="1:8" s="2" customFormat="1" ht="16.899999999999999" customHeight="1">
      <c r="A268" s="34"/>
      <c r="B268" s="39"/>
      <c r="C268" s="262" t="s">
        <v>1</v>
      </c>
      <c r="D268" s="262" t="s">
        <v>227</v>
      </c>
      <c r="E268" s="17" t="s">
        <v>1</v>
      </c>
      <c r="F268" s="263">
        <v>147.20400000000001</v>
      </c>
      <c r="G268" s="34"/>
      <c r="H268" s="39"/>
    </row>
    <row r="269" spans="1:8" s="2" customFormat="1" ht="16.899999999999999" customHeight="1">
      <c r="A269" s="34"/>
      <c r="B269" s="39"/>
      <c r="C269" s="264" t="s">
        <v>588</v>
      </c>
      <c r="D269" s="34"/>
      <c r="E269" s="34"/>
      <c r="F269" s="34"/>
      <c r="G269" s="34"/>
      <c r="H269" s="39"/>
    </row>
    <row r="270" spans="1:8" s="2" customFormat="1" ht="16.899999999999999" customHeight="1">
      <c r="A270" s="34"/>
      <c r="B270" s="39"/>
      <c r="C270" s="262" t="s">
        <v>222</v>
      </c>
      <c r="D270" s="262" t="s">
        <v>223</v>
      </c>
      <c r="E270" s="17" t="s">
        <v>114</v>
      </c>
      <c r="F270" s="263">
        <v>3704.3969999999999</v>
      </c>
      <c r="G270" s="34"/>
      <c r="H270" s="39"/>
    </row>
    <row r="271" spans="1:8" s="2" customFormat="1" ht="16.899999999999999" customHeight="1">
      <c r="A271" s="34"/>
      <c r="B271" s="39"/>
      <c r="C271" s="258" t="s">
        <v>173</v>
      </c>
      <c r="D271" s="259" t="s">
        <v>174</v>
      </c>
      <c r="E271" s="260" t="s">
        <v>114</v>
      </c>
      <c r="F271" s="261">
        <v>154.20599999999999</v>
      </c>
      <c r="G271" s="34"/>
      <c r="H271" s="39"/>
    </row>
    <row r="272" spans="1:8" s="2" customFormat="1" ht="16.899999999999999" customHeight="1">
      <c r="A272" s="34"/>
      <c r="B272" s="39"/>
      <c r="C272" s="262" t="s">
        <v>1</v>
      </c>
      <c r="D272" s="262" t="s">
        <v>615</v>
      </c>
      <c r="E272" s="17" t="s">
        <v>1</v>
      </c>
      <c r="F272" s="263">
        <v>0</v>
      </c>
      <c r="G272" s="34"/>
      <c r="H272" s="39"/>
    </row>
    <row r="273" spans="1:8" s="2" customFormat="1" ht="16.899999999999999" customHeight="1">
      <c r="A273" s="34"/>
      <c r="B273" s="39"/>
      <c r="C273" s="262" t="s">
        <v>1</v>
      </c>
      <c r="D273" s="262" t="s">
        <v>631</v>
      </c>
      <c r="E273" s="17" t="s">
        <v>1</v>
      </c>
      <c r="F273" s="263">
        <v>154.20599999999999</v>
      </c>
      <c r="G273" s="34"/>
      <c r="H273" s="39"/>
    </row>
    <row r="274" spans="1:8" s="2" customFormat="1" ht="16.899999999999999" customHeight="1">
      <c r="A274" s="34"/>
      <c r="B274" s="39"/>
      <c r="C274" s="262" t="s">
        <v>1</v>
      </c>
      <c r="D274" s="262" t="s">
        <v>227</v>
      </c>
      <c r="E274" s="17" t="s">
        <v>1</v>
      </c>
      <c r="F274" s="263">
        <v>154.20599999999999</v>
      </c>
      <c r="G274" s="34"/>
      <c r="H274" s="39"/>
    </row>
    <row r="275" spans="1:8" s="2" customFormat="1" ht="16.899999999999999" customHeight="1">
      <c r="A275" s="34"/>
      <c r="B275" s="39"/>
      <c r="C275" s="264" t="s">
        <v>588</v>
      </c>
      <c r="D275" s="34"/>
      <c r="E275" s="34"/>
      <c r="F275" s="34"/>
      <c r="G275" s="34"/>
      <c r="H275" s="39"/>
    </row>
    <row r="276" spans="1:8" s="2" customFormat="1" ht="16.899999999999999" customHeight="1">
      <c r="A276" s="34"/>
      <c r="B276" s="39"/>
      <c r="C276" s="262" t="s">
        <v>222</v>
      </c>
      <c r="D276" s="262" t="s">
        <v>223</v>
      </c>
      <c r="E276" s="17" t="s">
        <v>114</v>
      </c>
      <c r="F276" s="263">
        <v>3704.3969999999999</v>
      </c>
      <c r="G276" s="34"/>
      <c r="H276" s="39"/>
    </row>
    <row r="277" spans="1:8" s="2" customFormat="1" ht="16.899999999999999" customHeight="1">
      <c r="A277" s="34"/>
      <c r="B277" s="39"/>
      <c r="C277" s="258" t="s">
        <v>175</v>
      </c>
      <c r="D277" s="259" t="s">
        <v>176</v>
      </c>
      <c r="E277" s="260" t="s">
        <v>114</v>
      </c>
      <c r="F277" s="261">
        <v>434.19</v>
      </c>
      <c r="G277" s="34"/>
      <c r="H277" s="39"/>
    </row>
    <row r="278" spans="1:8" s="2" customFormat="1" ht="16.899999999999999" customHeight="1">
      <c r="A278" s="34"/>
      <c r="B278" s="39"/>
      <c r="C278" s="262" t="s">
        <v>1</v>
      </c>
      <c r="D278" s="262" t="s">
        <v>615</v>
      </c>
      <c r="E278" s="17" t="s">
        <v>1</v>
      </c>
      <c r="F278" s="263">
        <v>0</v>
      </c>
      <c r="G278" s="34"/>
      <c r="H278" s="39"/>
    </row>
    <row r="279" spans="1:8" s="2" customFormat="1" ht="16.899999999999999" customHeight="1">
      <c r="A279" s="34"/>
      <c r="B279" s="39"/>
      <c r="C279" s="262" t="s">
        <v>1</v>
      </c>
      <c r="D279" s="262" t="s">
        <v>632</v>
      </c>
      <c r="E279" s="17" t="s">
        <v>1</v>
      </c>
      <c r="F279" s="263">
        <v>524.17100000000005</v>
      </c>
      <c r="G279" s="34"/>
      <c r="H279" s="39"/>
    </row>
    <row r="280" spans="1:8" s="2" customFormat="1" ht="16.899999999999999" customHeight="1">
      <c r="A280" s="34"/>
      <c r="B280" s="39"/>
      <c r="C280" s="262" t="s">
        <v>1</v>
      </c>
      <c r="D280" s="262" t="s">
        <v>624</v>
      </c>
      <c r="E280" s="17" t="s">
        <v>1</v>
      </c>
      <c r="F280" s="263">
        <v>0</v>
      </c>
      <c r="G280" s="34"/>
      <c r="H280" s="39"/>
    </row>
    <row r="281" spans="1:8" s="2" customFormat="1" ht="16.899999999999999" customHeight="1">
      <c r="A281" s="34"/>
      <c r="B281" s="39"/>
      <c r="C281" s="262" t="s">
        <v>1</v>
      </c>
      <c r="D281" s="262" t="s">
        <v>634</v>
      </c>
      <c r="E281" s="17" t="s">
        <v>1</v>
      </c>
      <c r="F281" s="263">
        <v>-89.980999999999995</v>
      </c>
      <c r="G281" s="34"/>
      <c r="H281" s="39"/>
    </row>
    <row r="282" spans="1:8" s="2" customFormat="1" ht="16.899999999999999" customHeight="1">
      <c r="A282" s="34"/>
      <c r="B282" s="39"/>
      <c r="C282" s="262" t="s">
        <v>1</v>
      </c>
      <c r="D282" s="262" t="s">
        <v>227</v>
      </c>
      <c r="E282" s="17" t="s">
        <v>1</v>
      </c>
      <c r="F282" s="263">
        <v>434.19</v>
      </c>
      <c r="G282" s="34"/>
      <c r="H282" s="39"/>
    </row>
    <row r="283" spans="1:8" s="2" customFormat="1" ht="16.899999999999999" customHeight="1">
      <c r="A283" s="34"/>
      <c r="B283" s="39"/>
      <c r="C283" s="264" t="s">
        <v>588</v>
      </c>
      <c r="D283" s="34"/>
      <c r="E283" s="34"/>
      <c r="F283" s="34"/>
      <c r="G283" s="34"/>
      <c r="H283" s="39"/>
    </row>
    <row r="284" spans="1:8" s="2" customFormat="1" ht="16.899999999999999" customHeight="1">
      <c r="A284" s="34"/>
      <c r="B284" s="39"/>
      <c r="C284" s="262" t="s">
        <v>222</v>
      </c>
      <c r="D284" s="262" t="s">
        <v>223</v>
      </c>
      <c r="E284" s="17" t="s">
        <v>114</v>
      </c>
      <c r="F284" s="263">
        <v>3704.3969999999999</v>
      </c>
      <c r="G284" s="34"/>
      <c r="H284" s="39"/>
    </row>
    <row r="285" spans="1:8" s="2" customFormat="1" ht="7.35" customHeight="1">
      <c r="A285" s="34"/>
      <c r="B285" s="137"/>
      <c r="C285" s="138"/>
      <c r="D285" s="138"/>
      <c r="E285" s="138"/>
      <c r="F285" s="138"/>
      <c r="G285" s="138"/>
      <c r="H285" s="39"/>
    </row>
    <row r="286" spans="1:8" s="2" customFormat="1" ht="11.25">
      <c r="A286" s="34"/>
      <c r="B286" s="34"/>
      <c r="C286" s="34"/>
      <c r="D286" s="34"/>
      <c r="E286" s="34"/>
      <c r="F286" s="34"/>
      <c r="G286" s="34"/>
      <c r="H286" s="34"/>
    </row>
  </sheetData>
  <sheetProtection algorithmName="SHA-512" hashValue="hVDZa8P7Q/RbDy7QnvdW3YRAMYKXHZ/ml1IDl8X9nOF2d1qF2ke2mKpcJ7AP0cQEY/cAP+Smpv5O8lzkRqSPfA==" saltValue="YaujSsOZq6GV8mtYnPASlcr5oyoFxA6TVXx2uXsdMQZHioOBZasSm2ShKoOFIkKn+CkBVzUM7poJ2tmw2RM+Y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2021-01 - Oprava plochých...</vt:lpstr>
      <vt:lpstr>Seznam figur</vt:lpstr>
      <vt:lpstr>'2021-01 - Oprava plochých...'!Názvy_tisku</vt:lpstr>
      <vt:lpstr>'Rekapitulace stavby'!Názvy_tisku</vt:lpstr>
      <vt:lpstr>'Seznam figur'!Názvy_tisku</vt:lpstr>
      <vt:lpstr>'2021-01 - Oprava plochých...'!Oblast_tisku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DESKTOP-Q7HJR5F\Jindra</dc:creator>
  <cp:lastModifiedBy>Jindra</cp:lastModifiedBy>
  <cp:lastPrinted>2021-02-16T15:41:14Z</cp:lastPrinted>
  <dcterms:created xsi:type="dcterms:W3CDTF">2021-02-16T15:40:00Z</dcterms:created>
  <dcterms:modified xsi:type="dcterms:W3CDTF">2021-02-16T15:41:16Z</dcterms:modified>
</cp:coreProperties>
</file>